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60" windowHeight="5130" tabRatio="726" activeTab="0"/>
  </bookViews>
  <sheets>
    <sheet name="表紙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  <sheet name="第11表" sheetId="12" r:id="rId12"/>
    <sheet name="第12表" sheetId="13" r:id="rId13"/>
    <sheet name="第13表" sheetId="14" r:id="rId14"/>
    <sheet name="付録1" sheetId="15" r:id="rId15"/>
    <sheet name="付録2" sheetId="16" r:id="rId16"/>
  </sheets>
  <definedNames>
    <definedName name="_xlnm.Print_Area" localSheetId="6">'第6表'!$A$1:$Q$58</definedName>
    <definedName name="_xlnm.Print_Area" localSheetId="7">'第7表'!$A$1:$T$35</definedName>
    <definedName name="_xlnm.Print_Area" localSheetId="14">'付録1'!$A$1:$M$64</definedName>
    <definedName name="_xlnm.Print_Area" localSheetId="15">'付録2'!$A$1:$L$64</definedName>
  </definedNames>
  <calcPr fullCalcOnLoad="1"/>
</workbook>
</file>

<file path=xl/sharedStrings.xml><?xml version="1.0" encoding="utf-8"?>
<sst xmlns="http://schemas.openxmlformats.org/spreadsheetml/2006/main" count="1032" uniqueCount="405">
  <si>
    <t>総数</t>
  </si>
  <si>
    <t>男</t>
  </si>
  <si>
    <t>女</t>
  </si>
  <si>
    <t>100歳以上</t>
  </si>
  <si>
    <t>不　　詳</t>
  </si>
  <si>
    <t>（再掲）</t>
  </si>
  <si>
    <t>0～ 4歳</t>
  </si>
  <si>
    <t>15歳未満</t>
  </si>
  <si>
    <t>15～64歳未満</t>
  </si>
  <si>
    <t>65歳以上</t>
  </si>
  <si>
    <t>85歳以上</t>
  </si>
  <si>
    <t>75 歳 以 上</t>
  </si>
  <si>
    <t>年齢別割合(%)</t>
  </si>
  <si>
    <t>平均年齢</t>
  </si>
  <si>
    <t>年齢中位数</t>
  </si>
  <si>
    <t>0　歳</t>
  </si>
  <si>
    <t>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</si>
  <si>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</si>
  <si>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</si>
  <si>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</si>
  <si>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</si>
  <si>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</si>
  <si>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</si>
  <si>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</si>
  <si>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</si>
  <si>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</si>
  <si>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</si>
  <si>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</si>
  <si>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</si>
  <si>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</si>
  <si>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</si>
  <si>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</si>
  <si>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</si>
  <si>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</si>
  <si>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</si>
  <si>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　</t>
  </si>
  <si>
    <t>皆減</t>
  </si>
  <si>
    <t>第1表　年齢（各歳）、男女別人口、年齢別割合、平均年齢及び年齢中位数</t>
  </si>
  <si>
    <t>総数 1)</t>
  </si>
  <si>
    <t>1)年齢不詳を含みます。</t>
  </si>
  <si>
    <t>年齢</t>
  </si>
  <si>
    <t>平成22年調査</t>
  </si>
  <si>
    <t>平成17年調査</t>
  </si>
  <si>
    <t>増減率（％）</t>
  </si>
  <si>
    <t>1)　配偶関係「不詳」を含みます。</t>
  </si>
  <si>
    <t xml:space="preserve">   85歳以上</t>
  </si>
  <si>
    <t xml:space="preserve">  75歳以上</t>
  </si>
  <si>
    <t xml:space="preserve"> 65歳以上</t>
  </si>
  <si>
    <t xml:space="preserve">- </t>
  </si>
  <si>
    <t xml:space="preserve">- </t>
  </si>
  <si>
    <t>95 ～ 99　</t>
  </si>
  <si>
    <t>90 ～ 94　</t>
  </si>
  <si>
    <t>85 ～ 89　</t>
  </si>
  <si>
    <t>80 ～ 84　</t>
  </si>
  <si>
    <t>75 ～ 79　</t>
  </si>
  <si>
    <t>70 ～ 74　</t>
  </si>
  <si>
    <t>65 ～ 69　</t>
  </si>
  <si>
    <t>60 ～ 64　</t>
  </si>
  <si>
    <t>55 ～ 59　</t>
  </si>
  <si>
    <t>50 ～ 54　</t>
  </si>
  <si>
    <t>45 ～ 49　</t>
  </si>
  <si>
    <t>40 ～ 44　</t>
  </si>
  <si>
    <t>35 ～ 39　</t>
  </si>
  <si>
    <t>30 ～ 34　</t>
  </si>
  <si>
    <t>25 ～ 29　</t>
  </si>
  <si>
    <t>20 ～ 24　</t>
  </si>
  <si>
    <t>15 ～ 19歳</t>
  </si>
  <si>
    <t>不詳</t>
  </si>
  <si>
    <t>離別</t>
  </si>
  <si>
    <t>死別</t>
  </si>
  <si>
    <t>有配偶</t>
  </si>
  <si>
    <t>未婚</t>
  </si>
  <si>
    <t>総数 1)</t>
  </si>
  <si>
    <t>総数</t>
  </si>
  <si>
    <t>年齢（５歳階級）</t>
  </si>
  <si>
    <t>10人以上</t>
  </si>
  <si>
    <t>世帯人員
が1人</t>
  </si>
  <si>
    <t>会社など
の独身寮
の単身者</t>
  </si>
  <si>
    <t>間借り・
下宿など
の単身者</t>
  </si>
  <si>
    <t>１世帯
当たり
人員</t>
  </si>
  <si>
    <t>世帯人員</t>
  </si>
  <si>
    <t>世帯数</t>
  </si>
  <si>
    <t>（再　　掲）</t>
  </si>
  <si>
    <t>一般世帯</t>
  </si>
  <si>
    <t>その他</t>
  </si>
  <si>
    <t>矯正施設の入所者</t>
  </si>
  <si>
    <t>自衛隊営舎内居住者</t>
  </si>
  <si>
    <t>社会施設の入所者</t>
  </si>
  <si>
    <t>病院・療養所の入院者</t>
  </si>
  <si>
    <t>寮・寄宿舎の学生・生徒</t>
  </si>
  <si>
    <t>50人以上</t>
  </si>
  <si>
    <t>30 ～ 49</t>
  </si>
  <si>
    <t xml:space="preserve"> 5 ～ 29 </t>
  </si>
  <si>
    <t>世帯人員が
1 ～ 4人</t>
  </si>
  <si>
    <t>総　数</t>
  </si>
  <si>
    <t>世帯人員</t>
  </si>
  <si>
    <t>世帯数</t>
  </si>
  <si>
    <t>施設等の世帯の種類</t>
  </si>
  <si>
    <t>第4表　施設等の世帯の種類（6区分）、世帯人員（4区分）別施設等の世帯数及び施設等の世帯人員</t>
  </si>
  <si>
    <t>18歳未満世帯人員</t>
  </si>
  <si>
    <t>世帯数</t>
  </si>
  <si>
    <t>18歳未満世帯員のいる一般世帯</t>
  </si>
  <si>
    <t>6歳未満世帯人員</t>
  </si>
  <si>
    <t>6歳未満世帯員のいる一般世帯</t>
  </si>
  <si>
    <t>（再　掲）</t>
  </si>
  <si>
    <t>一般世帯人員</t>
  </si>
  <si>
    <t>一般世帯数</t>
  </si>
  <si>
    <t>7人以上</t>
  </si>
  <si>
    <t>世帯人員が1人</t>
  </si>
  <si>
    <t>一般世帯数・一般世帯人員</t>
  </si>
  <si>
    <t>第5表　世帯人員（7区分）別一般世帯数及び一般世帯人員（6歳未満・18歳未満世帯員のいる一般世帯－特掲）</t>
  </si>
  <si>
    <t>1)　夫の親か妻の親か特定できない場合を含みます。</t>
  </si>
  <si>
    <t>父子世帯</t>
  </si>
  <si>
    <t>母子世帯</t>
  </si>
  <si>
    <t>単独世帯</t>
  </si>
  <si>
    <t>Ｃ</t>
  </si>
  <si>
    <t>非親族を含む世帯</t>
  </si>
  <si>
    <t>Ｂ</t>
  </si>
  <si>
    <t>他に分類されない世帯</t>
  </si>
  <si>
    <t>(14)</t>
  </si>
  <si>
    <t>兄弟姉妹のみから成る世帯</t>
  </si>
  <si>
    <t>(13)</t>
  </si>
  <si>
    <t>夫婦、子供、妻の親と他の親族から成る世帯</t>
  </si>
  <si>
    <t>②</t>
  </si>
  <si>
    <t>夫婦、子供、夫の親と他の親族から成る世帯</t>
  </si>
  <si>
    <t>①</t>
  </si>
  <si>
    <t>1)</t>
  </si>
  <si>
    <t>夫婦、子供、親と他の親族から成る世帯</t>
  </si>
  <si>
    <t>(12)</t>
  </si>
  <si>
    <t>夫婦、妻の親と他の親族から成る世帯</t>
  </si>
  <si>
    <t>夫婦、夫の親と他の親族から成る世帯</t>
  </si>
  <si>
    <t>夫婦、親と他の親族（子供を含まない）から成る世帯</t>
  </si>
  <si>
    <t>(11)</t>
  </si>
  <si>
    <t>夫婦、子供と他の親族（親を含まない）から成る世帯</t>
  </si>
  <si>
    <t>(10)</t>
  </si>
  <si>
    <t>夫婦と他の親族（親、子供を含まない）から成る世帯</t>
  </si>
  <si>
    <t>(9)</t>
  </si>
  <si>
    <t>夫婦、子供と妻の親から成る世帯</t>
  </si>
  <si>
    <t>夫婦、子供と夫の親から成る世帯</t>
  </si>
  <si>
    <t>夫婦、子供とひとり親から成る世帯</t>
  </si>
  <si>
    <t>(8)</t>
  </si>
  <si>
    <t>夫婦、子供と両親から成る世帯</t>
  </si>
  <si>
    <t>(7)</t>
  </si>
  <si>
    <t>夫婦と妻の親から成る世帯</t>
  </si>
  <si>
    <t>夫婦と夫の親から成る世帯</t>
  </si>
  <si>
    <t>夫婦とひとり親から成る世帯</t>
  </si>
  <si>
    <t>(6)</t>
  </si>
  <si>
    <t>夫婦と両親から成る世帯</t>
  </si>
  <si>
    <t>(5)</t>
  </si>
  <si>
    <t>核家族以外の世帯</t>
  </si>
  <si>
    <t>Ⅱ</t>
  </si>
  <si>
    <t>女親と子供から成る世帯</t>
  </si>
  <si>
    <t>(4)</t>
  </si>
  <si>
    <t>男親と子供から成る世帯</t>
  </si>
  <si>
    <t>(3)</t>
  </si>
  <si>
    <t>夫婦と子供から成る世帯</t>
  </si>
  <si>
    <t>(2)</t>
  </si>
  <si>
    <t>夫婦のみの世帯</t>
  </si>
  <si>
    <t>(1)</t>
  </si>
  <si>
    <t>核家族世帯</t>
  </si>
  <si>
    <t>Ⅰ</t>
  </si>
  <si>
    <t>親族のみの世帯</t>
  </si>
  <si>
    <t>Ａ　</t>
  </si>
  <si>
    <t>18歳未満
世帯人員</t>
  </si>
  <si>
    <t>6歳未満
世帯人員</t>
  </si>
  <si>
    <t>（再掲）　3世代世帯</t>
  </si>
  <si>
    <t>（再掲）　18歳未満世帯員のいる一般世帯</t>
  </si>
  <si>
    <t>（再掲）　6歳未満世帯員のいる一般世帯</t>
  </si>
  <si>
    <t>一般世帯
人員</t>
  </si>
  <si>
    <t>一般世帯数</t>
  </si>
  <si>
    <t>世帯の家族類型（22区分）</t>
  </si>
  <si>
    <t>３世代世帯</t>
  </si>
  <si>
    <t>Ｃ</t>
  </si>
  <si>
    <t>Ｂ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</si>
  <si>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</si>
  <si>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</si>
  <si>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</si>
  <si>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</si>
  <si>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</si>
  <si>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</si>
  <si>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</si>
  <si>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</si>
  <si>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</si>
  <si>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(5)</t>
  </si>
  <si>
    <t>核家族以外の世帯</t>
  </si>
  <si>
    <t>Ⅱ</t>
  </si>
  <si>
    <t>(4)</t>
  </si>
  <si>
    <t>(3)</t>
  </si>
  <si>
    <t>(2)</t>
  </si>
  <si>
    <t>(1)</t>
  </si>
  <si>
    <t>Ⅰ</t>
  </si>
  <si>
    <t>Ａ　</t>
  </si>
  <si>
    <t>20歳未満
世帯員のい
る一般世帯</t>
  </si>
  <si>
    <t>18歳未満
世帯員のい
る一般世帯</t>
  </si>
  <si>
    <t>15歳未満
世帯員のい
る一般世帯</t>
  </si>
  <si>
    <t>12歳未満
世帯員のい
る一般世帯</t>
  </si>
  <si>
    <t>6歳未満
世帯員のい
る一般世帯</t>
  </si>
  <si>
    <t>（再掲）</t>
  </si>
  <si>
    <t>一般
世帯数</t>
  </si>
  <si>
    <t>世帯の家族類型（１６区分）</t>
  </si>
  <si>
    <t xml:space="preserve">第7表　世帯の家族類型（16区分）、世帯人員（7区分）別一般世帯数（3世代世帯及び6歳未満・12歳未満・15歳未満・18歳未満・20歳未満世帯員のいる一般世帯－特掲）       </t>
  </si>
  <si>
    <t>1)　延べ面積「不詳」を含みます。</t>
  </si>
  <si>
    <t>住宅以外に住む一般世帯</t>
  </si>
  <si>
    <t>間借り</t>
  </si>
  <si>
    <t>給与住宅</t>
  </si>
  <si>
    <t>民営の借家</t>
  </si>
  <si>
    <t>公営･都市再生機構･公社の借家</t>
  </si>
  <si>
    <t>持ち家</t>
  </si>
  <si>
    <t>主世帯</t>
  </si>
  <si>
    <t>住宅に住む一般世帯</t>
  </si>
  <si>
    <t>１世帯当たり人員</t>
  </si>
  <si>
    <t>250㎡以上</t>
  </si>
  <si>
    <t>200～249</t>
  </si>
  <si>
    <t>150～199</t>
  </si>
  <si>
    <t>120～149</t>
  </si>
  <si>
    <t>100～119</t>
  </si>
  <si>
    <t>90～99</t>
  </si>
  <si>
    <t>80～89</t>
  </si>
  <si>
    <t>70～79</t>
  </si>
  <si>
    <t>60～69</t>
  </si>
  <si>
    <t>50～59</t>
  </si>
  <si>
    <t>40～49</t>
  </si>
  <si>
    <t>30～39</t>
  </si>
  <si>
    <t>20～29</t>
  </si>
  <si>
    <t>0～19㎡</t>
  </si>
  <si>
    <t>総　数 1)</t>
  </si>
  <si>
    <t>延べ面積</t>
  </si>
  <si>
    <t>世帯数・世帯人員・１世帯当たり人員</t>
  </si>
  <si>
    <t>第8表　延べ面積（14区分）、住居の種類・住宅の所有の関係（6区分）別一般世帯数、一般世帯人員及び1世帯当たり人員</t>
  </si>
  <si>
    <t>公営・都市
再生機構・
公社の借家</t>
  </si>
  <si>
    <t>持　ち　家</t>
  </si>
  <si>
    <t>間　借　り</t>
  </si>
  <si>
    <t>主　世　帯</t>
  </si>
  <si>
    <t>うち住宅に住む一般世帯</t>
  </si>
  <si>
    <t>一　般　世　帯　人　員</t>
  </si>
  <si>
    <t>一　般　世　帯　数</t>
  </si>
  <si>
    <t>世帯の家族類型（16区分）</t>
  </si>
  <si>
    <t xml:space="preserve">第9表　世帯の家族類型（16区分）、住居の種類・住宅の所有の関係（6区分）別一般世帯数及び一般世帯人員（3世代世帯－特掲）       </t>
  </si>
  <si>
    <t>65歳以上世帯人員</t>
  </si>
  <si>
    <t>うち65歳以上世帯員のいる世帯</t>
  </si>
  <si>
    <t>世帯数・世帯人員・65歳以上世帯人員</t>
  </si>
  <si>
    <t>第10表　世帯人員（7区分）、65歳以上世帯員の有無別一般世帯数、一般世帯人員及び65歳以上世帯人員</t>
  </si>
  <si>
    <t>②</t>
  </si>
  <si>
    <t>①</t>
  </si>
  <si>
    <t>1)</t>
  </si>
  <si>
    <t>85歳以上
世帯人員</t>
  </si>
  <si>
    <t>75歳以上
世帯人員</t>
  </si>
  <si>
    <t>うち65歳
以上世帯員がいる世帯</t>
  </si>
  <si>
    <t>（再掲）85歳以上世帯員のいる一般世帯</t>
  </si>
  <si>
    <t>（再掲）75歳以上世帯員のいる一般世帯</t>
  </si>
  <si>
    <t>65歳以上
世帯人員</t>
  </si>
  <si>
    <t>85  歳  以  上</t>
  </si>
  <si>
    <t>80　～84</t>
  </si>
  <si>
    <t>75　～79</t>
  </si>
  <si>
    <t>70　～74</t>
  </si>
  <si>
    <t>65　～69</t>
  </si>
  <si>
    <t>歳</t>
  </si>
  <si>
    <t>60　～64</t>
  </si>
  <si>
    <t>60  歳  未　満</t>
  </si>
  <si>
    <t>夫が</t>
  </si>
  <si>
    <t>80 ～ 84</t>
  </si>
  <si>
    <t>75 ～ 79</t>
  </si>
  <si>
    <t>70 ～ 74</t>
  </si>
  <si>
    <t>65 ～ 69</t>
  </si>
  <si>
    <t>60 ～ 64 歳</t>
  </si>
  <si>
    <t>妻      が
60歳未満</t>
  </si>
  <si>
    <t>夫の年齢</t>
  </si>
  <si>
    <t>第12表　夫の年齢（7区分）、妻の年齢（7区分）別夫婦のみの世帯数</t>
  </si>
  <si>
    <t>1)無国籍及び国名「不詳」を含みます。</t>
  </si>
  <si>
    <t>ペルー</t>
  </si>
  <si>
    <t>ブラジル</t>
  </si>
  <si>
    <t>アメリカ</t>
  </si>
  <si>
    <t>イギリス</t>
  </si>
  <si>
    <t>ベトナム</t>
  </si>
  <si>
    <t>インドネシア</t>
  </si>
  <si>
    <t>タイ</t>
  </si>
  <si>
    <t>フィリピン</t>
  </si>
  <si>
    <t>中国</t>
  </si>
  <si>
    <t>韓国、朝鮮</t>
  </si>
  <si>
    <t>男女</t>
  </si>
  <si>
    <t>第13表　国籍（11区分）、男女別外国人数</t>
  </si>
  <si>
    <t>第1表　年齢（各歳）、男女別人口、年齢別割合、平均年齢及び年齢中位数</t>
  </si>
  <si>
    <t>第2表　配偶関係（4区分）、年齢（5歳階級）、男女別15歳以上人口及び平均年齢</t>
  </si>
  <si>
    <t>第2表　配偶関係（4区分）、年齢（5歳階級）、男女別15歳以上人口及び平均年齢</t>
  </si>
  <si>
    <t>第4表　施設等の世帯の種類（6区分）、世帯人員（4区分）別施設等の世帯数及び施設等の世帯人員</t>
  </si>
  <si>
    <t>第5表　世帯人員（7区分）別一般世帯数及び一般世帯人員（6歳未満・18歳未満世帯員のいる一般世帯－特掲）</t>
  </si>
  <si>
    <t>第6表　世帯の家族類型（22区分）別一般世帯数、一般世帯人員（6歳未満・18歳未満世帯員のいる一般世帯及び３世代世帯並びに母子世帯及び父子世帯－特掲）</t>
  </si>
  <si>
    <t xml:space="preserve">第6表　世帯の家族類型（22区分）別一般世帯数、一般世帯人員（6歳未満・18歳未満世帯員のいる一般世帯及び3世代世帯並びに母子世帯及び父子世帯－特掲）       </t>
  </si>
  <si>
    <t xml:space="preserve">第7表　世帯の家族類型（16区分）、世帯人員（7区分）別一般世帯数（3世代世帯及び6歳未満・12歳未満・15歳未満・18歳未満・20歳未満世帯員のいる一般世帯－特掲）       </t>
  </si>
  <si>
    <t>第8表　延べ面積（14区分）、住居の種類・住宅の所有の関係（6区分）別一般世帯数、一般世帯人員及び1世帯当たり人員</t>
  </si>
  <si>
    <t>第9表　世帯の家族類型（16区分）、住居の種類・住宅の所有の関係（6区分）別一般世帯数及び一般世帯人員（3世代世帯－特掲）</t>
  </si>
  <si>
    <t>第10表　世帯人員（7区分）、65歳以上世帯員の有無別一般世帯数、一般世帯人員及び65歳以上世帯人員</t>
  </si>
  <si>
    <t xml:space="preserve">第11表　世帯の家族類型（22区分）、65歳以上世帯員の有無別一般世帯数、一般世帯人員及び65歳以上世帯人員（3世代世帯及び75歳以上・85歳以上世帯員のいる一般世帯－特掲） </t>
  </si>
  <si>
    <t xml:space="preserve">第11表　世帯の家族類型（22区分）、65歳以上世帯員の有無別一般世帯数、一般世帯人員及び65歳以上世帯人員
           （3世代世帯及び75歳以上・85歳以上世帯員のいる一般世帯－特掲）       </t>
  </si>
  <si>
    <t>第12表　夫の年齢（7区分）、妻の年齢（7区分）別夫婦のみの世帯数</t>
  </si>
  <si>
    <t>第13表　国籍（11区分）、男女別外国人数</t>
  </si>
  <si>
    <t>第3表　世帯人員（10区分）別一般世帯数、一般世帯人員及び1世帯当たり人員(間借り・下宿などの単身者及び会社などの独身寮の単身者－特掲）</t>
  </si>
  <si>
    <t>第3表　世帯人員（10区分）別一般世帯数、一般世帯人員及び1世帯当たり人員(間借り・下宿などの単身者及び会社などの独身寮の単身者－特掲）</t>
  </si>
  <si>
    <t>赤井川村</t>
  </si>
  <si>
    <t>余 市 町</t>
  </si>
  <si>
    <t>仁 木 町</t>
  </si>
  <si>
    <t>古 平 町</t>
  </si>
  <si>
    <t>積 丹 町</t>
  </si>
  <si>
    <t>神恵内村</t>
  </si>
  <si>
    <t>泊　　村</t>
  </si>
  <si>
    <t>岩 内 町</t>
  </si>
  <si>
    <t>共 和 町</t>
  </si>
  <si>
    <t>倶知安町</t>
  </si>
  <si>
    <t>京 極 町</t>
  </si>
  <si>
    <t>喜茂別町</t>
  </si>
  <si>
    <t>留寿都村</t>
  </si>
  <si>
    <t>真 狩 村</t>
  </si>
  <si>
    <t>ニセコ町</t>
  </si>
  <si>
    <t>蘭 越 町</t>
  </si>
  <si>
    <t>黒松内町</t>
  </si>
  <si>
    <t>寿 都 町</t>
  </si>
  <si>
    <t>島 牧 村</t>
  </si>
  <si>
    <t>後志-町村計</t>
  </si>
  <si>
    <t>北 斗 市</t>
  </si>
  <si>
    <t>石 狩 市</t>
  </si>
  <si>
    <t>北広島市</t>
  </si>
  <si>
    <t>伊 達 市</t>
  </si>
  <si>
    <t>恵 庭 市</t>
  </si>
  <si>
    <t>登 別 市</t>
  </si>
  <si>
    <t>富良野市</t>
  </si>
  <si>
    <t>深 川 市</t>
  </si>
  <si>
    <t>歌志内市</t>
  </si>
  <si>
    <t>砂 川 市</t>
  </si>
  <si>
    <t>滝 川 市</t>
  </si>
  <si>
    <t>千 歳 市</t>
  </si>
  <si>
    <t>根 室 市</t>
  </si>
  <si>
    <t>三 笠 市</t>
  </si>
  <si>
    <t>名 寄 市</t>
  </si>
  <si>
    <t>士 別 市</t>
  </si>
  <si>
    <t>紋 別 市</t>
  </si>
  <si>
    <t>赤 平 市</t>
  </si>
  <si>
    <t>江 別 市</t>
  </si>
  <si>
    <t>芦 別 市</t>
  </si>
  <si>
    <t>美 唄 市</t>
  </si>
  <si>
    <t>稚 内 市</t>
  </si>
  <si>
    <t>苫小牧市</t>
  </si>
  <si>
    <t>留 萌 市</t>
  </si>
  <si>
    <t>網 走 市</t>
  </si>
  <si>
    <t>岩見沢市</t>
  </si>
  <si>
    <t>夕 張 市</t>
  </si>
  <si>
    <t>北 見 市</t>
  </si>
  <si>
    <t>帯 広 市</t>
  </si>
  <si>
    <t>釧 路 市</t>
  </si>
  <si>
    <t>室 蘭 市</t>
  </si>
  <si>
    <t>旭 川 市</t>
  </si>
  <si>
    <t>小 樽 市</t>
  </si>
  <si>
    <t>函 館 市</t>
  </si>
  <si>
    <t>札 幌 市</t>
  </si>
  <si>
    <t xml:space="preserve"> 町村計</t>
  </si>
  <si>
    <t xml:space="preserve"> 市計</t>
  </si>
  <si>
    <t>北　 海　 道</t>
  </si>
  <si>
    <t>(%)</t>
  </si>
  <si>
    <t>女</t>
  </si>
  <si>
    <t>男</t>
  </si>
  <si>
    <t>総　数</t>
  </si>
  <si>
    <t>増減率</t>
  </si>
  <si>
    <t>増減数</t>
  </si>
  <si>
    <t>平 成 17 年（組替）</t>
  </si>
  <si>
    <t>平 成 22 年</t>
  </si>
  <si>
    <t>増減率</t>
  </si>
  <si>
    <t>平成17年
（組替）</t>
  </si>
  <si>
    <t>平成22年</t>
  </si>
  <si>
    <t>地　　域</t>
  </si>
  <si>
    <t>人　　　　　　口</t>
  </si>
  <si>
    <t>世　 帯　 数</t>
  </si>
  <si>
    <t xml:space="preserve">  付録 1　世帯数、人口増減（平成17年、平成22年）－北海道、道内市、後志管内町村</t>
  </si>
  <si>
    <t>赤井川村</t>
  </si>
  <si>
    <t>余 市 町</t>
  </si>
  <si>
    <t>仁 木 町</t>
  </si>
  <si>
    <t>古 平 町</t>
  </si>
  <si>
    <t>積 丹 町</t>
  </si>
  <si>
    <t>神恵内村</t>
  </si>
  <si>
    <t>泊　　村</t>
  </si>
  <si>
    <t>岩 内 町</t>
  </si>
  <si>
    <t>共 和 町</t>
  </si>
  <si>
    <t>倶知安町</t>
  </si>
  <si>
    <t>京 極 町</t>
  </si>
  <si>
    <t>喜茂別町</t>
  </si>
  <si>
    <t>留寿都村</t>
  </si>
  <si>
    <t>真 狩 村</t>
  </si>
  <si>
    <t>ニセコ町</t>
  </si>
  <si>
    <t>蘭 越 町</t>
  </si>
  <si>
    <t>黒松内町</t>
  </si>
  <si>
    <t>寿 都 町</t>
  </si>
  <si>
    <t>島 牧 村</t>
  </si>
  <si>
    <t>の世帯</t>
  </si>
  <si>
    <t>65歳以上</t>
  </si>
  <si>
    <t>15～64歳</t>
  </si>
  <si>
    <t>0～14歳</t>
  </si>
  <si>
    <t>施設等</t>
  </si>
  <si>
    <t>一般世帯</t>
  </si>
  <si>
    <t>平均年齢</t>
  </si>
  <si>
    <t>年齢別割合(％)</t>
  </si>
  <si>
    <t>年齢別人口</t>
  </si>
  <si>
    <t>世　帯　数</t>
  </si>
  <si>
    <t>付録 2　世帯数、年齢別人口・割合（3区分）－ 北海道、道内市、後志管内町村</t>
  </si>
  <si>
    <t>付録 1　世帯数、人口増減（平成17年、平成22年）－北海道、道内市、後志管内町村</t>
  </si>
  <si>
    <t>付録 2　世帯数、年齢別人口・割合（3区分）－ 北海道、道内市、後志管内町村</t>
  </si>
  <si>
    <t xml:space="preserve">- </t>
  </si>
  <si>
    <t>統　計　表　目　次　(　報　告　書　掲　載　表　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</si>
</sst>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_ "/>
    <numFmt numFmtId="180" formatCode="0.0;&quot;△ &quot;0.0"/>
    <numFmt numFmtId="181" formatCode="#,##0_ ;[Red]\-#,##0\ "/>
    <numFmt numFmtId="182" formatCode="#,##0;&quot;△ &quot;#,##0"/>
    <numFmt numFmtId="183" formatCode="#,##0.00;&quot;△ &quot;#,##0.00"/>
    <numFmt numFmtId="184" formatCode="#,##0;&quot;&quot;#,##0"/>
    <numFmt numFmtId="185" formatCode="#,##0.0;[Red]\-#,##0.0"/>
  </numFmts>
  <fonts count="65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明朝"/>
      <family val="1"/>
    </font>
    <font>
      <sz val="6"/>
      <name val="ＭＳ Ｐ明朝"/>
      <family val="1"/>
    </font>
    <font>
      <b/>
      <sz val="8"/>
      <name val="ＭＳ ゴシック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b/>
      <sz val="8"/>
      <color indexed="8"/>
      <name val="ＭＳ Ｐゴシック"/>
      <family val="3"/>
    </font>
    <font>
      <b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  <font>
      <b/>
      <sz val="8"/>
      <color theme="1"/>
      <name val="ＭＳ Ｐゴシック"/>
      <family val="3"/>
    </font>
    <font>
      <b/>
      <sz val="9"/>
      <color theme="1"/>
      <name val="ＭＳ Ｐ明朝"/>
      <family val="1"/>
    </font>
    <font>
      <b/>
      <sz val="14"/>
      <color theme="1"/>
      <name val="Calibri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/>
      <top style="double"/>
      <bottom/>
    </border>
    <border>
      <left style="hair"/>
      <right style="hair"/>
      <top style="double"/>
      <bottom/>
    </border>
    <border>
      <left/>
      <right style="hair"/>
      <top style="double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20">
    <xf numFmtId="0" fontId="0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176" fontId="57" fillId="33" borderId="10" xfId="0" applyNumberFormat="1" applyFont="1" applyFill="1" applyBorder="1" applyAlignment="1">
      <alignment horizontal="distributed" vertical="center"/>
    </xf>
    <xf numFmtId="177" fontId="57" fillId="33" borderId="0" xfId="0" applyNumberFormat="1" applyFont="1" applyFill="1" applyAlignment="1">
      <alignment vertical="center"/>
    </xf>
    <xf numFmtId="180" fontId="57" fillId="33" borderId="0" xfId="0" applyNumberFormat="1" applyFont="1" applyFill="1" applyAlignment="1">
      <alignment vertical="center"/>
    </xf>
    <xf numFmtId="0" fontId="58" fillId="33" borderId="0" xfId="0" applyFont="1" applyFill="1" applyAlignment="1">
      <alignment vertical="center"/>
    </xf>
    <xf numFmtId="176" fontId="56" fillId="33" borderId="10" xfId="0" applyNumberFormat="1" applyFont="1" applyFill="1" applyBorder="1" applyAlignment="1">
      <alignment horizontal="center" vertical="center"/>
    </xf>
    <xf numFmtId="177" fontId="56" fillId="33" borderId="0" xfId="0" applyNumberFormat="1" applyFont="1" applyFill="1" applyAlignment="1">
      <alignment vertical="center"/>
    </xf>
    <xf numFmtId="180" fontId="56" fillId="33" borderId="0" xfId="0" applyNumberFormat="1" applyFont="1" applyFill="1" applyAlignment="1">
      <alignment vertical="center"/>
    </xf>
    <xf numFmtId="0" fontId="56" fillId="33" borderId="0" xfId="0" applyFont="1" applyFill="1" applyAlignment="1">
      <alignment vertical="center"/>
    </xf>
    <xf numFmtId="176" fontId="56" fillId="33" borderId="11" xfId="0" applyNumberFormat="1" applyFont="1" applyFill="1" applyBorder="1" applyAlignment="1">
      <alignment horizontal="center" vertical="center"/>
    </xf>
    <xf numFmtId="177" fontId="57" fillId="33" borderId="12" xfId="0" applyNumberFormat="1" applyFont="1" applyFill="1" applyBorder="1" applyAlignment="1">
      <alignment vertical="center"/>
    </xf>
    <xf numFmtId="177" fontId="56" fillId="33" borderId="12" xfId="0" applyNumberFormat="1" applyFont="1" applyFill="1" applyBorder="1" applyAlignment="1">
      <alignment vertical="center"/>
    </xf>
    <xf numFmtId="180" fontId="56" fillId="33" borderId="12" xfId="0" applyNumberFormat="1" applyFont="1" applyFill="1" applyBorder="1" applyAlignment="1">
      <alignment vertical="center"/>
    </xf>
    <xf numFmtId="176" fontId="56" fillId="33" borderId="0" xfId="0" applyNumberFormat="1" applyFont="1" applyFill="1" applyBorder="1" applyAlignment="1">
      <alignment horizontal="center" vertical="center"/>
    </xf>
    <xf numFmtId="177" fontId="57" fillId="33" borderId="13" xfId="0" applyNumberFormat="1" applyFont="1" applyFill="1" applyBorder="1" applyAlignment="1">
      <alignment vertical="center"/>
    </xf>
    <xf numFmtId="176" fontId="56" fillId="33" borderId="10" xfId="0" applyNumberFormat="1" applyFont="1" applyFill="1" applyBorder="1" applyAlignment="1">
      <alignment vertical="center"/>
    </xf>
    <xf numFmtId="177" fontId="57" fillId="33" borderId="0" xfId="0" applyNumberFormat="1" applyFont="1" applyFill="1" applyBorder="1" applyAlignment="1">
      <alignment vertical="center"/>
    </xf>
    <xf numFmtId="177" fontId="56" fillId="33" borderId="0" xfId="0" applyNumberFormat="1" applyFont="1" applyFill="1" applyBorder="1" applyAlignment="1">
      <alignment vertical="center"/>
    </xf>
    <xf numFmtId="180" fontId="56" fillId="33" borderId="0" xfId="0" applyNumberFormat="1" applyFont="1" applyFill="1" applyBorder="1" applyAlignment="1">
      <alignment vertical="center"/>
    </xf>
    <xf numFmtId="176" fontId="56" fillId="33" borderId="10" xfId="0" applyNumberFormat="1" applyFont="1" applyFill="1" applyBorder="1" applyAlignment="1">
      <alignment horizontal="distributed" vertical="center"/>
    </xf>
    <xf numFmtId="0" fontId="57" fillId="33" borderId="0" xfId="0" applyFont="1" applyFill="1" applyAlignment="1">
      <alignment vertical="center"/>
    </xf>
    <xf numFmtId="178" fontId="57" fillId="33" borderId="0" xfId="0" applyNumberFormat="1" applyFont="1" applyFill="1" applyAlignment="1">
      <alignment vertical="center"/>
    </xf>
    <xf numFmtId="178" fontId="56" fillId="33" borderId="0" xfId="0" applyNumberFormat="1" applyFont="1" applyFill="1" applyAlignment="1">
      <alignment vertical="center"/>
    </xf>
    <xf numFmtId="176" fontId="56" fillId="33" borderId="11" xfId="0" applyNumberFormat="1" applyFont="1" applyFill="1" applyBorder="1" applyAlignment="1">
      <alignment horizontal="distributed" vertical="center"/>
    </xf>
    <xf numFmtId="0" fontId="57" fillId="33" borderId="12" xfId="0" applyFont="1" applyFill="1" applyBorder="1" applyAlignment="1">
      <alignment vertical="center"/>
    </xf>
    <xf numFmtId="178" fontId="56" fillId="33" borderId="12" xfId="0" applyNumberFormat="1" applyFont="1" applyFill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176" fontId="56" fillId="33" borderId="0" xfId="0" applyNumberFormat="1" applyFont="1" applyFill="1" applyAlignment="1">
      <alignment horizontal="center" vertical="center"/>
    </xf>
    <xf numFmtId="177" fontId="56" fillId="33" borderId="13" xfId="0" applyNumberFormat="1" applyFont="1" applyFill="1" applyBorder="1" applyAlignment="1">
      <alignment vertical="center"/>
    </xf>
    <xf numFmtId="180" fontId="56" fillId="33" borderId="13" xfId="0" applyNumberFormat="1" applyFont="1" applyFill="1" applyBorder="1" applyAlignment="1">
      <alignment vertical="center"/>
    </xf>
    <xf numFmtId="177" fontId="57" fillId="33" borderId="14" xfId="0" applyNumberFormat="1" applyFont="1" applyFill="1" applyBorder="1" applyAlignment="1">
      <alignment vertical="center"/>
    </xf>
    <xf numFmtId="177" fontId="57" fillId="33" borderId="12" xfId="0" applyNumberFormat="1" applyFont="1" applyFill="1" applyBorder="1" applyAlignment="1" quotePrefix="1">
      <alignment horizontal="right" vertical="center"/>
    </xf>
    <xf numFmtId="180" fontId="56" fillId="33" borderId="12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horizontal="center" vertical="center"/>
    </xf>
    <xf numFmtId="176" fontId="56" fillId="33" borderId="13" xfId="0" applyNumberFormat="1" applyFont="1" applyFill="1" applyBorder="1" applyAlignment="1">
      <alignment vertical="center"/>
    </xf>
    <xf numFmtId="0" fontId="57" fillId="33" borderId="15" xfId="0" applyFont="1" applyFill="1" applyBorder="1" applyAlignment="1">
      <alignment horizontal="distributed" vertical="center"/>
    </xf>
    <xf numFmtId="0" fontId="57" fillId="33" borderId="16" xfId="0" applyFont="1" applyFill="1" applyBorder="1" applyAlignment="1">
      <alignment horizontal="distributed" vertical="center"/>
    </xf>
    <xf numFmtId="0" fontId="56" fillId="33" borderId="16" xfId="0" applyFont="1" applyFill="1" applyBorder="1" applyAlignment="1">
      <alignment horizontal="distributed" vertical="center"/>
    </xf>
    <xf numFmtId="0" fontId="56" fillId="33" borderId="17" xfId="0" applyFont="1" applyFill="1" applyBorder="1" applyAlignment="1">
      <alignment horizontal="distributed" vertical="center"/>
    </xf>
    <xf numFmtId="0" fontId="57" fillId="33" borderId="15" xfId="0" applyFont="1" applyFill="1" applyBorder="1" applyAlignment="1">
      <alignment horizontal="distributed" vertical="center"/>
    </xf>
    <xf numFmtId="0" fontId="56" fillId="33" borderId="16" xfId="0" applyFont="1" applyFill="1" applyBorder="1" applyAlignment="1">
      <alignment horizontal="distributed" vertical="center"/>
    </xf>
    <xf numFmtId="178" fontId="56" fillId="33" borderId="18" xfId="0" applyNumberFormat="1" applyFont="1" applyFill="1" applyBorder="1" applyAlignment="1">
      <alignment vertical="center"/>
    </xf>
    <xf numFmtId="0" fontId="56" fillId="33" borderId="12" xfId="0" applyFont="1" applyFill="1" applyBorder="1" applyAlignment="1">
      <alignment horizontal="distributed" vertical="center"/>
    </xf>
    <xf numFmtId="0" fontId="56" fillId="33" borderId="0" xfId="0" applyFont="1" applyFill="1" applyBorder="1" applyAlignment="1">
      <alignment vertical="center"/>
    </xf>
    <xf numFmtId="0" fontId="56" fillId="33" borderId="14" xfId="0" applyFont="1" applyFill="1" applyBorder="1" applyAlignment="1">
      <alignment vertical="center"/>
    </xf>
    <xf numFmtId="181" fontId="56" fillId="33" borderId="0" xfId="0" applyNumberFormat="1" applyFont="1" applyFill="1" applyAlignment="1">
      <alignment vertical="center"/>
    </xf>
    <xf numFmtId="181" fontId="56" fillId="33" borderId="0" xfId="0" applyNumberFormat="1" applyFont="1" applyFill="1" applyBorder="1" applyAlignment="1">
      <alignment vertical="center"/>
    </xf>
    <xf numFmtId="181" fontId="56" fillId="33" borderId="14" xfId="0" applyNumberFormat="1" applyFont="1" applyFill="1" applyBorder="1" applyAlignment="1">
      <alignment vertical="center"/>
    </xf>
    <xf numFmtId="176" fontId="56" fillId="33" borderId="0" xfId="0" applyNumberFormat="1" applyFont="1" applyFill="1" applyAlignment="1">
      <alignment vertical="center"/>
    </xf>
    <xf numFmtId="181" fontId="56" fillId="33" borderId="0" xfId="0" applyNumberFormat="1" applyFont="1" applyFill="1" applyAlignment="1" quotePrefix="1">
      <alignment horizontal="right" vertical="center"/>
    </xf>
    <xf numFmtId="181" fontId="56" fillId="33" borderId="0" xfId="0" applyNumberFormat="1" applyFont="1" applyFill="1" applyAlignment="1">
      <alignment horizontal="center" vertical="center"/>
    </xf>
    <xf numFmtId="181" fontId="56" fillId="33" borderId="0" xfId="0" applyNumberFormat="1" applyFont="1" applyFill="1" applyBorder="1" applyAlignment="1">
      <alignment horizontal="center" vertical="center"/>
    </xf>
    <xf numFmtId="181" fontId="56" fillId="33" borderId="14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horizontal="distributed" vertical="center"/>
    </xf>
    <xf numFmtId="181" fontId="57" fillId="33" borderId="0" xfId="0" applyNumberFormat="1" applyFont="1" applyFill="1" applyAlignment="1">
      <alignment vertical="center"/>
    </xf>
    <xf numFmtId="181" fontId="57" fillId="33" borderId="0" xfId="0" applyNumberFormat="1" applyFont="1" applyFill="1" applyBorder="1" applyAlignment="1">
      <alignment vertical="center"/>
    </xf>
    <xf numFmtId="181" fontId="57" fillId="33" borderId="14" xfId="0" applyNumberFormat="1" applyFont="1" applyFill="1" applyBorder="1" applyAlignment="1">
      <alignment vertical="center"/>
    </xf>
    <xf numFmtId="0" fontId="57" fillId="33" borderId="0" xfId="0" applyFont="1" applyFill="1" applyAlignment="1">
      <alignment horizontal="distributed" vertical="center"/>
    </xf>
    <xf numFmtId="177" fontId="56" fillId="33" borderId="19" xfId="0" applyNumberFormat="1" applyFont="1" applyFill="1" applyBorder="1" applyAlignment="1">
      <alignment vertical="center"/>
    </xf>
    <xf numFmtId="179" fontId="56" fillId="33" borderId="19" xfId="0" applyNumberFormat="1" applyFont="1" applyFill="1" applyBorder="1" applyAlignment="1">
      <alignment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distributed" vertical="center"/>
    </xf>
    <xf numFmtId="181" fontId="56" fillId="33" borderId="12" xfId="0" applyNumberFormat="1" applyFont="1" applyFill="1" applyBorder="1" applyAlignment="1" quotePrefix="1">
      <alignment horizontal="right" vertical="center"/>
    </xf>
    <xf numFmtId="181" fontId="56" fillId="33" borderId="12" xfId="0" applyNumberFormat="1" applyFont="1" applyFill="1" applyBorder="1" applyAlignment="1">
      <alignment vertical="center"/>
    </xf>
    <xf numFmtId="181" fontId="56" fillId="33" borderId="18" xfId="0" applyNumberFormat="1" applyFont="1" applyFill="1" applyBorder="1" applyAlignment="1">
      <alignment vertical="center"/>
    </xf>
    <xf numFmtId="181" fontId="56" fillId="33" borderId="14" xfId="0" applyNumberFormat="1" applyFont="1" applyFill="1" applyBorder="1" applyAlignment="1" quotePrefix="1">
      <alignment horizontal="right" vertical="center"/>
    </xf>
    <xf numFmtId="0" fontId="59" fillId="33" borderId="0" xfId="0" applyFont="1" applyFill="1" applyAlignment="1">
      <alignment vertical="center"/>
    </xf>
    <xf numFmtId="181" fontId="57" fillId="33" borderId="0" xfId="0" applyNumberFormat="1" applyFont="1" applyFill="1" applyAlignment="1">
      <alignment vertical="center"/>
    </xf>
    <xf numFmtId="181" fontId="57" fillId="33" borderId="14" xfId="0" applyNumberFormat="1" applyFont="1" applyFill="1" applyBorder="1" applyAlignment="1">
      <alignment vertical="center"/>
    </xf>
    <xf numFmtId="181" fontId="56" fillId="33" borderId="12" xfId="0" applyNumberFormat="1" applyFont="1" applyFill="1" applyBorder="1" applyAlignment="1">
      <alignment vertical="center"/>
    </xf>
    <xf numFmtId="181" fontId="57" fillId="33" borderId="12" xfId="0" applyNumberFormat="1" applyFont="1" applyFill="1" applyBorder="1" applyAlignment="1">
      <alignment vertical="center"/>
    </xf>
    <xf numFmtId="0" fontId="56" fillId="33" borderId="11" xfId="0" applyFont="1" applyFill="1" applyBorder="1" applyAlignment="1">
      <alignment horizontal="distributed" vertical="center"/>
    </xf>
    <xf numFmtId="181" fontId="56" fillId="33" borderId="0" xfId="0" applyNumberFormat="1" applyFont="1" applyFill="1" applyBorder="1" applyAlignment="1">
      <alignment vertical="center"/>
    </xf>
    <xf numFmtId="0" fontId="56" fillId="33" borderId="10" xfId="0" applyFont="1" applyFill="1" applyBorder="1" applyAlignment="1">
      <alignment horizontal="distributed" vertical="center"/>
    </xf>
    <xf numFmtId="0" fontId="56" fillId="33" borderId="0" xfId="0" applyFont="1" applyFill="1" applyBorder="1" applyAlignment="1">
      <alignment horizontal="distributed" vertical="center"/>
    </xf>
    <xf numFmtId="181" fontId="56" fillId="33" borderId="0" xfId="0" applyNumberFormat="1" applyFont="1" applyFill="1" applyBorder="1" applyAlignment="1" quotePrefix="1">
      <alignment horizontal="right" vertical="center"/>
    </xf>
    <xf numFmtId="181" fontId="56" fillId="33" borderId="13" xfId="0" applyNumberFormat="1" applyFont="1" applyFill="1" applyBorder="1" applyAlignment="1">
      <alignment vertical="center"/>
    </xf>
    <xf numFmtId="181" fontId="57" fillId="33" borderId="13" xfId="0" applyNumberFormat="1" applyFont="1" applyFill="1" applyBorder="1" applyAlignment="1">
      <alignment vertical="center"/>
    </xf>
    <xf numFmtId="0" fontId="56" fillId="33" borderId="17" xfId="0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vertical="center"/>
    </xf>
    <xf numFmtId="177" fontId="56" fillId="33" borderId="12" xfId="0" applyNumberFormat="1" applyFont="1" applyFill="1" applyBorder="1" applyAlignment="1" quotePrefix="1">
      <alignment horizontal="right" vertical="center"/>
    </xf>
    <xf numFmtId="177" fontId="56" fillId="33" borderId="18" xfId="0" applyNumberFormat="1" applyFont="1" applyFill="1" applyBorder="1" applyAlignment="1">
      <alignment vertical="center"/>
    </xf>
    <xf numFmtId="0" fontId="60" fillId="33" borderId="12" xfId="0" applyFont="1" applyFill="1" applyBorder="1" applyAlignment="1">
      <alignment vertical="center"/>
    </xf>
    <xf numFmtId="177" fontId="56" fillId="33" borderId="14" xfId="0" applyNumberFormat="1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49" fontId="60" fillId="33" borderId="0" xfId="0" applyNumberFormat="1" applyFont="1" applyFill="1" applyAlignment="1">
      <alignment vertical="center"/>
    </xf>
    <xf numFmtId="177" fontId="56" fillId="33" borderId="0" xfId="0" applyNumberFormat="1" applyFont="1" applyFill="1" applyAlignment="1" quotePrefix="1">
      <alignment horizontal="right" vertical="center"/>
    </xf>
    <xf numFmtId="0" fontId="60" fillId="33" borderId="0" xfId="0" applyFont="1" applyFill="1" applyAlignment="1">
      <alignment horizontal="center" vertical="center"/>
    </xf>
    <xf numFmtId="49" fontId="60" fillId="33" borderId="0" xfId="0" applyNumberFormat="1" applyFont="1" applyFill="1" applyAlignment="1">
      <alignment horizontal="center" vertical="center"/>
    </xf>
    <xf numFmtId="0" fontId="60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distributed" vertical="center"/>
    </xf>
    <xf numFmtId="49" fontId="60" fillId="33" borderId="0" xfId="0" applyNumberFormat="1" applyFont="1" applyFill="1" applyAlignment="1">
      <alignment horizontal="distributed" vertical="center"/>
    </xf>
    <xf numFmtId="0" fontId="61" fillId="33" borderId="0" xfId="0" applyFont="1" applyFill="1" applyAlignment="1">
      <alignment vertical="center"/>
    </xf>
    <xf numFmtId="177" fontId="56" fillId="33" borderId="0" xfId="0" applyNumberFormat="1" applyFont="1" applyFill="1" applyBorder="1" applyAlignment="1" quotePrefix="1">
      <alignment horizontal="right" vertical="center"/>
    </xf>
    <xf numFmtId="0" fontId="56" fillId="33" borderId="20" xfId="0" applyFont="1" applyFill="1" applyBorder="1" applyAlignment="1">
      <alignment vertical="center"/>
    </xf>
    <xf numFmtId="0" fontId="56" fillId="33" borderId="21" xfId="0" applyFont="1" applyFill="1" applyBorder="1" applyAlignment="1">
      <alignment vertical="center"/>
    </xf>
    <xf numFmtId="182" fontId="56" fillId="33" borderId="12" xfId="0" applyNumberFormat="1" applyFont="1" applyFill="1" applyBorder="1" applyAlignment="1" quotePrefix="1">
      <alignment horizontal="right" vertical="center"/>
    </xf>
    <xf numFmtId="183" fontId="57" fillId="33" borderId="18" xfId="0" applyNumberFormat="1" applyFont="1" applyFill="1" applyBorder="1" applyAlignment="1">
      <alignment vertical="center"/>
    </xf>
    <xf numFmtId="182" fontId="56" fillId="33" borderId="0" xfId="0" applyNumberFormat="1" applyFont="1" applyFill="1" applyAlignment="1" quotePrefix="1">
      <alignment horizontal="right" vertical="center"/>
    </xf>
    <xf numFmtId="183" fontId="56" fillId="33" borderId="0" xfId="0" applyNumberFormat="1" applyFont="1" applyFill="1" applyBorder="1" applyAlignment="1">
      <alignment vertical="center"/>
    </xf>
    <xf numFmtId="183" fontId="57" fillId="33" borderId="14" xfId="0" applyNumberFormat="1" applyFont="1" applyFill="1" applyBorder="1" applyAlignment="1">
      <alignment vertical="center"/>
    </xf>
    <xf numFmtId="182" fontId="56" fillId="33" borderId="0" xfId="0" applyNumberFormat="1" applyFont="1" applyFill="1" applyAlignment="1">
      <alignment vertical="center"/>
    </xf>
    <xf numFmtId="183" fontId="56" fillId="33" borderId="0" xfId="0" applyNumberFormat="1" applyFont="1" applyFill="1" applyAlignment="1">
      <alignment vertical="center"/>
    </xf>
    <xf numFmtId="182" fontId="57" fillId="33" borderId="14" xfId="0" applyNumberFormat="1" applyFont="1" applyFill="1" applyBorder="1" applyAlignment="1">
      <alignment vertical="center"/>
    </xf>
    <xf numFmtId="182" fontId="56" fillId="33" borderId="0" xfId="0" applyNumberFormat="1" applyFont="1" applyFill="1" applyBorder="1" applyAlignment="1">
      <alignment vertical="center"/>
    </xf>
    <xf numFmtId="182" fontId="56" fillId="33" borderId="0" xfId="0" applyNumberFormat="1" applyFont="1" applyFill="1" applyBorder="1" applyAlignment="1">
      <alignment horizontal="center" vertical="center"/>
    </xf>
    <xf numFmtId="182" fontId="57" fillId="33" borderId="14" xfId="0" applyNumberFormat="1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49" fontId="56" fillId="33" borderId="0" xfId="0" applyNumberFormat="1" applyFont="1" applyFill="1" applyAlignment="1">
      <alignment horizontal="center" vertical="center"/>
    </xf>
    <xf numFmtId="49" fontId="56" fillId="33" borderId="0" xfId="0" applyNumberFormat="1" applyFont="1" applyFill="1" applyAlignment="1">
      <alignment horizontal="distributed" vertical="center"/>
    </xf>
    <xf numFmtId="177" fontId="57" fillId="33" borderId="20" xfId="0" applyNumberFormat="1" applyFont="1" applyFill="1" applyBorder="1" applyAlignment="1">
      <alignment vertical="center"/>
    </xf>
    <xf numFmtId="0" fontId="56" fillId="33" borderId="16" xfId="0" applyFont="1" applyFill="1" applyBorder="1" applyAlignment="1">
      <alignment horizontal="distributed" vertical="center"/>
    </xf>
    <xf numFmtId="0" fontId="56" fillId="33" borderId="16" xfId="0" applyFont="1" applyFill="1" applyBorder="1" applyAlignment="1">
      <alignment horizontal="distributed" vertical="center" wrapText="1"/>
    </xf>
    <xf numFmtId="0" fontId="56" fillId="33" borderId="2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182" fontId="56" fillId="33" borderId="12" xfId="0" applyNumberFormat="1" applyFont="1" applyFill="1" applyBorder="1" applyAlignment="1">
      <alignment vertical="center"/>
    </xf>
    <xf numFmtId="182" fontId="57" fillId="33" borderId="18" xfId="0" applyNumberFormat="1" applyFont="1" applyFill="1" applyBorder="1" applyAlignment="1">
      <alignment vertical="center"/>
    </xf>
    <xf numFmtId="182" fontId="58" fillId="33" borderId="14" xfId="0" applyNumberFormat="1" applyFont="1" applyFill="1" applyBorder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182" fontId="56" fillId="33" borderId="0" xfId="0" applyNumberFormat="1" applyFont="1" applyFill="1" applyBorder="1" applyAlignment="1">
      <alignment vertical="center"/>
    </xf>
    <xf numFmtId="182" fontId="57" fillId="33" borderId="14" xfId="0" applyNumberFormat="1" applyFont="1" applyFill="1" applyBorder="1" applyAlignment="1">
      <alignment vertical="center"/>
    </xf>
    <xf numFmtId="49" fontId="58" fillId="33" borderId="0" xfId="0" applyNumberFormat="1" applyFont="1" applyFill="1" applyAlignment="1">
      <alignment vertical="center"/>
    </xf>
    <xf numFmtId="0" fontId="58" fillId="33" borderId="12" xfId="0" applyFont="1" applyFill="1" applyBorder="1" applyAlignment="1">
      <alignment vertical="center"/>
    </xf>
    <xf numFmtId="177" fontId="58" fillId="33" borderId="12" xfId="0" applyNumberFormat="1" applyFont="1" applyFill="1" applyBorder="1" applyAlignment="1">
      <alignment vertical="center"/>
    </xf>
    <xf numFmtId="177" fontId="58" fillId="33" borderId="18" xfId="0" applyNumberFormat="1" applyFont="1" applyFill="1" applyBorder="1" applyAlignment="1">
      <alignment vertical="center"/>
    </xf>
    <xf numFmtId="0" fontId="56" fillId="33" borderId="12" xfId="0" applyFont="1" applyFill="1" applyBorder="1" applyAlignment="1">
      <alignment horizontal="center" vertical="center"/>
    </xf>
    <xf numFmtId="177" fontId="58" fillId="33" borderId="0" xfId="0" applyNumberFormat="1" applyFont="1" applyFill="1" applyAlignment="1">
      <alignment vertical="center"/>
    </xf>
    <xf numFmtId="177" fontId="58" fillId="33" borderId="14" xfId="0" applyNumberFormat="1" applyFont="1" applyFill="1" applyBorder="1" applyAlignment="1">
      <alignment vertical="center"/>
    </xf>
    <xf numFmtId="0" fontId="56" fillId="33" borderId="0" xfId="0" applyFont="1" applyFill="1" applyAlignment="1">
      <alignment vertical="center" wrapText="1"/>
    </xf>
    <xf numFmtId="0" fontId="62" fillId="33" borderId="0" xfId="0" applyFont="1" applyFill="1" applyAlignment="1">
      <alignment vertical="center"/>
    </xf>
    <xf numFmtId="0" fontId="56" fillId="33" borderId="17" xfId="0" applyFont="1" applyFill="1" applyBorder="1" applyAlignment="1">
      <alignment horizontal="distributed" vertical="center" wrapText="1"/>
    </xf>
    <xf numFmtId="0" fontId="56" fillId="33" borderId="16" xfId="0" applyFont="1" applyFill="1" applyBorder="1" applyAlignment="1">
      <alignment horizontal="distributed" vertical="center" wrapText="1"/>
    </xf>
    <xf numFmtId="0" fontId="56" fillId="33" borderId="22" xfId="0" applyFont="1" applyFill="1" applyBorder="1" applyAlignment="1">
      <alignment horizontal="distributed" vertical="center"/>
    </xf>
    <xf numFmtId="0" fontId="56" fillId="33" borderId="15" xfId="0" applyFont="1" applyFill="1" applyBorder="1" applyAlignment="1">
      <alignment horizontal="distributed" vertical="center"/>
    </xf>
    <xf numFmtId="0" fontId="56" fillId="33" borderId="20" xfId="0" applyFont="1" applyFill="1" applyBorder="1" applyAlignment="1">
      <alignment horizontal="distributed" vertical="center"/>
    </xf>
    <xf numFmtId="182" fontId="56" fillId="33" borderId="0" xfId="0" applyNumberFormat="1" applyFont="1" applyFill="1" applyBorder="1" applyAlignment="1" quotePrefix="1">
      <alignment horizontal="right" vertical="center"/>
    </xf>
    <xf numFmtId="182" fontId="57" fillId="33" borderId="0" xfId="0" applyNumberFormat="1" applyFont="1" applyFill="1" applyBorder="1" applyAlignment="1">
      <alignment vertical="center"/>
    </xf>
    <xf numFmtId="182" fontId="56" fillId="33" borderId="18" xfId="0" applyNumberFormat="1" applyFont="1" applyFill="1" applyBorder="1" applyAlignment="1">
      <alignment vertical="center"/>
    </xf>
    <xf numFmtId="182" fontId="56" fillId="33" borderId="14" xfId="0" applyNumberFormat="1" applyFont="1" applyFill="1" applyBorder="1" applyAlignment="1">
      <alignment vertical="center"/>
    </xf>
    <xf numFmtId="0" fontId="57" fillId="33" borderId="0" xfId="0" applyFont="1" applyFill="1" applyAlignment="1">
      <alignment horizontal="distributed" vertical="center"/>
    </xf>
    <xf numFmtId="0" fontId="56" fillId="33" borderId="13" xfId="0" applyFont="1" applyFill="1" applyBorder="1" applyAlignment="1">
      <alignment horizontal="distributed" vertical="center"/>
    </xf>
    <xf numFmtId="0" fontId="41" fillId="0" borderId="0" xfId="44" applyAlignment="1" applyProtection="1">
      <alignment vertical="center"/>
      <protection/>
    </xf>
    <xf numFmtId="0" fontId="63" fillId="0" borderId="0" xfId="0" applyFont="1" applyAlignment="1">
      <alignment vertical="center"/>
    </xf>
    <xf numFmtId="38" fontId="4" fillId="0" borderId="0" xfId="52" applyFont="1" applyAlignment="1">
      <alignment vertical="center"/>
    </xf>
    <xf numFmtId="38" fontId="4" fillId="0" borderId="0" xfId="52" applyFont="1" applyFill="1" applyAlignment="1">
      <alignment vertical="center"/>
    </xf>
    <xf numFmtId="180" fontId="4" fillId="0" borderId="0" xfId="52" applyNumberFormat="1" applyFont="1" applyAlignment="1">
      <alignment vertical="center"/>
    </xf>
    <xf numFmtId="182" fontId="4" fillId="0" borderId="0" xfId="52" applyNumberFormat="1" applyFont="1" applyAlignment="1">
      <alignment vertical="center"/>
    </xf>
    <xf numFmtId="184" fontId="4" fillId="0" borderId="0" xfId="63" applyNumberFormat="1" applyFont="1" applyFill="1" applyBorder="1" applyAlignment="1">
      <alignment horizontal="right" vertical="center"/>
      <protection/>
    </xf>
    <xf numFmtId="184" fontId="4" fillId="0" borderId="0" xfId="52" applyNumberFormat="1" applyFont="1" applyFill="1" applyAlignment="1">
      <alignment vertical="center"/>
    </xf>
    <xf numFmtId="180" fontId="4" fillId="0" borderId="0" xfId="52" applyNumberFormat="1" applyFont="1" applyFill="1" applyAlignment="1">
      <alignment vertical="center"/>
    </xf>
    <xf numFmtId="182" fontId="4" fillId="0" borderId="0" xfId="52" applyNumberFormat="1" applyFont="1" applyFill="1" applyAlignment="1">
      <alignment vertical="center"/>
    </xf>
    <xf numFmtId="184" fontId="4" fillId="0" borderId="0" xfId="63" applyNumberFormat="1" applyFont="1" applyFill="1" applyAlignment="1">
      <alignment horizontal="right" vertical="center"/>
      <protection/>
    </xf>
    <xf numFmtId="38" fontId="4" fillId="0" borderId="23" xfId="52" applyFont="1" applyBorder="1" applyAlignment="1">
      <alignment horizontal="left" vertical="center" indent="1"/>
    </xf>
    <xf numFmtId="38" fontId="4" fillId="0" borderId="23" xfId="52" applyFont="1" applyBorder="1" applyAlignment="1">
      <alignment vertical="center"/>
    </xf>
    <xf numFmtId="184" fontId="4" fillId="0" borderId="24" xfId="52" applyNumberFormat="1" applyFont="1" applyFill="1" applyBorder="1" applyAlignment="1">
      <alignment vertical="center"/>
    </xf>
    <xf numFmtId="38" fontId="4" fillId="0" borderId="23" xfId="52" applyFont="1" applyFill="1" applyBorder="1" applyAlignment="1">
      <alignment horizontal="left" vertical="center" indent="1"/>
    </xf>
    <xf numFmtId="180" fontId="6" fillId="0" borderId="0" xfId="52" applyNumberFormat="1" applyFont="1" applyAlignment="1">
      <alignment vertical="center"/>
    </xf>
    <xf numFmtId="182" fontId="6" fillId="0" borderId="0" xfId="52" applyNumberFormat="1" applyFont="1" applyAlignment="1">
      <alignment vertical="center"/>
    </xf>
    <xf numFmtId="184" fontId="6" fillId="0" borderId="0" xfId="63" applyNumberFormat="1" applyFont="1" applyFill="1" applyBorder="1" applyAlignment="1">
      <alignment horizontal="right" vertical="center"/>
      <protection/>
    </xf>
    <xf numFmtId="184" fontId="6" fillId="0" borderId="0" xfId="52" applyNumberFormat="1" applyFont="1" applyFill="1" applyAlignment="1">
      <alignment vertical="center"/>
    </xf>
    <xf numFmtId="38" fontId="6" fillId="0" borderId="0" xfId="52" applyFont="1" applyFill="1" applyAlignment="1">
      <alignment vertical="center"/>
    </xf>
    <xf numFmtId="180" fontId="6" fillId="0" borderId="0" xfId="52" applyNumberFormat="1" applyFont="1" applyFill="1" applyAlignment="1">
      <alignment vertical="center"/>
    </xf>
    <xf numFmtId="182" fontId="6" fillId="0" borderId="0" xfId="52" applyNumberFormat="1" applyFont="1" applyFill="1" applyAlignment="1">
      <alignment vertical="center"/>
    </xf>
    <xf numFmtId="184" fontId="6" fillId="0" borderId="0" xfId="63" applyNumberFormat="1" applyFont="1" applyFill="1" applyAlignment="1">
      <alignment horizontal="right" vertical="center"/>
      <protection/>
    </xf>
    <xf numFmtId="38" fontId="6" fillId="0" borderId="23" xfId="52" applyFont="1" applyBorder="1" applyAlignment="1">
      <alignment horizontal="left" vertical="center" indent="1"/>
    </xf>
    <xf numFmtId="184" fontId="4" fillId="0" borderId="0" xfId="52" applyNumberFormat="1" applyFont="1" applyAlignment="1">
      <alignment vertical="center"/>
    </xf>
    <xf numFmtId="38" fontId="4" fillId="0" borderId="0" xfId="52" applyFont="1" applyBorder="1" applyAlignment="1">
      <alignment vertical="center"/>
    </xf>
    <xf numFmtId="0" fontId="4" fillId="0" borderId="25" xfId="63" applyFont="1" applyBorder="1" applyAlignment="1">
      <alignment horizontal="center" vertical="center"/>
      <protection/>
    </xf>
    <xf numFmtId="38" fontId="4" fillId="0" borderId="26" xfId="52" applyFont="1" applyBorder="1" applyAlignment="1">
      <alignment vertical="center"/>
    </xf>
    <xf numFmtId="38" fontId="4" fillId="0" borderId="27" xfId="52" applyFont="1" applyBorder="1" applyAlignment="1">
      <alignment horizontal="center" vertical="center"/>
    </xf>
    <xf numFmtId="38" fontId="4" fillId="0" borderId="26" xfId="52" applyFont="1" applyBorder="1" applyAlignment="1">
      <alignment horizontal="center" vertical="center"/>
    </xf>
    <xf numFmtId="38" fontId="4" fillId="0" borderId="28" xfId="52" applyFont="1" applyBorder="1" applyAlignment="1">
      <alignment vertical="center"/>
    </xf>
    <xf numFmtId="0" fontId="4" fillId="0" borderId="24" xfId="63" applyFont="1" applyBorder="1" applyAlignment="1">
      <alignment horizontal="center" vertical="center"/>
      <protection/>
    </xf>
    <xf numFmtId="38" fontId="4" fillId="0" borderId="29" xfId="52" applyFont="1" applyBorder="1" applyAlignment="1">
      <alignment horizontal="center" vertical="center"/>
    </xf>
    <xf numFmtId="38" fontId="4" fillId="0" borderId="30" xfId="52" applyFont="1" applyBorder="1" applyAlignment="1">
      <alignment horizontal="center" vertical="center"/>
    </xf>
    <xf numFmtId="38" fontId="4" fillId="0" borderId="23" xfId="52" applyFont="1" applyBorder="1" applyAlignment="1">
      <alignment horizontal="center" vertical="center"/>
    </xf>
    <xf numFmtId="38" fontId="4" fillId="0" borderId="31" xfId="52" applyFont="1" applyBorder="1" applyAlignment="1">
      <alignment vertical="center"/>
    </xf>
    <xf numFmtId="38" fontId="4" fillId="0" borderId="32" xfId="52" applyFont="1" applyBorder="1" applyAlignment="1">
      <alignment horizontal="center" vertical="center"/>
    </xf>
    <xf numFmtId="38" fontId="4" fillId="0" borderId="33" xfId="52" applyFont="1" applyBorder="1" applyAlignment="1">
      <alignment vertical="center"/>
    </xf>
    <xf numFmtId="185" fontId="4" fillId="0" borderId="0" xfId="52" applyNumberFormat="1" applyFont="1" applyBorder="1" applyAlignment="1">
      <alignment vertical="center"/>
    </xf>
    <xf numFmtId="185" fontId="4" fillId="0" borderId="0" xfId="52" applyNumberFormat="1" applyFont="1" applyFill="1" applyAlignment="1">
      <alignment vertical="center"/>
    </xf>
    <xf numFmtId="3" fontId="4" fillId="0" borderId="0" xfId="63" applyNumberFormat="1" applyFont="1" applyFill="1" applyAlignment="1">
      <alignment horizontal="right" vertical="center"/>
      <protection/>
    </xf>
    <xf numFmtId="38" fontId="4" fillId="0" borderId="0" xfId="52" applyFont="1" applyFill="1" applyAlignment="1">
      <alignment horizontal="right" vertical="center"/>
    </xf>
    <xf numFmtId="3" fontId="4" fillId="0" borderId="0" xfId="52" applyNumberFormat="1" applyFont="1" applyFill="1" applyAlignment="1">
      <alignment vertical="center"/>
    </xf>
    <xf numFmtId="3" fontId="4" fillId="0" borderId="24" xfId="52" applyNumberFormat="1" applyFont="1" applyFill="1" applyBorder="1" applyAlignment="1">
      <alignment vertical="center"/>
    </xf>
    <xf numFmtId="185" fontId="6" fillId="0" borderId="0" xfId="52" applyNumberFormat="1" applyFont="1" applyFill="1" applyAlignment="1">
      <alignment vertical="center"/>
    </xf>
    <xf numFmtId="3" fontId="6" fillId="0" borderId="0" xfId="63" applyNumberFormat="1" applyFont="1" applyFill="1" applyAlignment="1">
      <alignment horizontal="right" vertical="center"/>
      <protection/>
    </xf>
    <xf numFmtId="38" fontId="6" fillId="0" borderId="0" xfId="52" applyFont="1" applyFill="1" applyAlignment="1" applyProtection="1">
      <alignment horizontal="right" vertical="center"/>
      <protection/>
    </xf>
    <xf numFmtId="38" fontId="6" fillId="0" borderId="23" xfId="52" applyFont="1" applyFill="1" applyBorder="1" applyAlignment="1">
      <alignment horizontal="left" vertical="center" indent="1"/>
    </xf>
    <xf numFmtId="3" fontId="4" fillId="0" borderId="0" xfId="63" applyNumberFormat="1" applyFont="1" applyFill="1" applyBorder="1" applyAlignment="1">
      <alignment horizontal="right" vertical="center"/>
      <protection/>
    </xf>
    <xf numFmtId="0" fontId="4" fillId="0" borderId="0" xfId="63" applyFont="1" applyBorder="1" applyAlignment="1">
      <alignment vertical="center"/>
      <protection/>
    </xf>
    <xf numFmtId="38" fontId="4" fillId="0" borderId="0" xfId="52" applyFont="1" applyBorder="1" applyAlignment="1">
      <alignment horizontal="center" vertical="center"/>
    </xf>
    <xf numFmtId="182" fontId="57" fillId="33" borderId="0" xfId="0" applyNumberFormat="1" applyFont="1" applyFill="1" applyBorder="1" applyAlignment="1" quotePrefix="1">
      <alignment horizontal="right" vertical="center"/>
    </xf>
    <xf numFmtId="0" fontId="56" fillId="33" borderId="16" xfId="0" applyFont="1" applyFill="1" applyBorder="1" applyAlignment="1">
      <alignment horizontal="distributed" vertical="center"/>
    </xf>
    <xf numFmtId="0" fontId="55" fillId="33" borderId="16" xfId="0" applyFont="1" applyFill="1" applyBorder="1" applyAlignment="1">
      <alignment horizontal="distributed" vertical="center"/>
    </xf>
    <xf numFmtId="0" fontId="55" fillId="33" borderId="17" xfId="0" applyFont="1" applyFill="1" applyBorder="1" applyAlignment="1">
      <alignment horizontal="distributed" vertical="center"/>
    </xf>
    <xf numFmtId="0" fontId="57" fillId="33" borderId="15" xfId="0" applyFont="1" applyFill="1" applyBorder="1" applyAlignment="1">
      <alignment horizontal="distributed" vertical="center"/>
    </xf>
    <xf numFmtId="0" fontId="64" fillId="33" borderId="16" xfId="0" applyFont="1" applyFill="1" applyBorder="1" applyAlignment="1">
      <alignment horizontal="distributed" vertical="center"/>
    </xf>
    <xf numFmtId="176" fontId="59" fillId="33" borderId="12" xfId="0" applyNumberFormat="1" applyFont="1" applyFill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176" fontId="56" fillId="33" borderId="34" xfId="0" applyNumberFormat="1" applyFont="1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56" fillId="33" borderId="34" xfId="0" applyFont="1" applyFill="1" applyBorder="1" applyAlignment="1">
      <alignment horizontal="distributed" vertical="center"/>
    </xf>
    <xf numFmtId="0" fontId="56" fillId="33" borderId="11" xfId="0" applyFont="1" applyFill="1" applyBorder="1" applyAlignment="1">
      <alignment horizontal="distributed" vertical="center"/>
    </xf>
    <xf numFmtId="0" fontId="59" fillId="33" borderId="0" xfId="0" applyFont="1" applyFill="1" applyBorder="1" applyAlignment="1">
      <alignment vertical="center"/>
    </xf>
    <xf numFmtId="0" fontId="56" fillId="33" borderId="17" xfId="0" applyFont="1" applyFill="1" applyBorder="1" applyAlignment="1">
      <alignment horizontal="distributed" vertical="center"/>
    </xf>
    <xf numFmtId="0" fontId="56" fillId="33" borderId="19" xfId="0" applyFont="1" applyFill="1" applyBorder="1" applyAlignment="1">
      <alignment horizontal="distributed" vertical="center"/>
    </xf>
    <xf numFmtId="0" fontId="56" fillId="33" borderId="15" xfId="0" applyFont="1" applyFill="1" applyBorder="1" applyAlignment="1">
      <alignment horizontal="distributed" vertical="center"/>
    </xf>
    <xf numFmtId="0" fontId="56" fillId="33" borderId="21" xfId="0" applyFont="1" applyFill="1" applyBorder="1" applyAlignment="1">
      <alignment horizontal="distributed" vertical="center"/>
    </xf>
    <xf numFmtId="0" fontId="56" fillId="33" borderId="22" xfId="0" applyFont="1" applyFill="1" applyBorder="1" applyAlignment="1">
      <alignment horizontal="distributed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distributed" vertical="center"/>
    </xf>
    <xf numFmtId="0" fontId="55" fillId="33" borderId="15" xfId="0" applyFont="1" applyFill="1" applyBorder="1" applyAlignment="1">
      <alignment horizontal="distributed" vertical="center"/>
    </xf>
    <xf numFmtId="0" fontId="59" fillId="33" borderId="12" xfId="0" applyFont="1" applyFill="1" applyBorder="1" applyAlignment="1">
      <alignment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distributed" vertical="center"/>
    </xf>
    <xf numFmtId="0" fontId="56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distributed" vertical="center"/>
    </xf>
    <xf numFmtId="0" fontId="56" fillId="33" borderId="0" xfId="0" applyFont="1" applyFill="1" applyAlignment="1">
      <alignment horizontal="distributed" vertical="center"/>
    </xf>
    <xf numFmtId="0" fontId="56" fillId="33" borderId="10" xfId="0" applyFont="1" applyFill="1" applyBorder="1" applyAlignment="1">
      <alignment horizontal="distributed" vertical="center"/>
    </xf>
    <xf numFmtId="0" fontId="56" fillId="33" borderId="12" xfId="0" applyFont="1" applyFill="1" applyBorder="1" applyAlignment="1">
      <alignment horizontal="distributed" vertical="center"/>
    </xf>
    <xf numFmtId="0" fontId="56" fillId="33" borderId="2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56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6" fillId="33" borderId="0" xfId="0" applyFont="1" applyFill="1" applyBorder="1" applyAlignment="1">
      <alignment horizontal="distributed" vertical="center"/>
    </xf>
    <xf numFmtId="0" fontId="55" fillId="33" borderId="10" xfId="0" applyFont="1" applyFill="1" applyBorder="1" applyAlignment="1">
      <alignment horizontal="distributed" vertical="center"/>
    </xf>
    <xf numFmtId="0" fontId="56" fillId="33" borderId="10" xfId="0" applyFont="1" applyFill="1" applyBorder="1" applyAlignment="1">
      <alignment horizontal="distributed" vertical="center"/>
    </xf>
    <xf numFmtId="0" fontId="56" fillId="33" borderId="16" xfId="0" applyFont="1" applyFill="1" applyBorder="1" applyAlignment="1">
      <alignment horizontal="distributed" vertical="center" wrapText="1"/>
    </xf>
    <xf numFmtId="0" fontId="55" fillId="33" borderId="13" xfId="0" applyFont="1" applyFill="1" applyBorder="1" applyAlignment="1">
      <alignment horizontal="distributed" vertical="center"/>
    </xf>
    <xf numFmtId="0" fontId="55" fillId="33" borderId="34" xfId="0" applyFont="1" applyFill="1" applyBorder="1" applyAlignment="1">
      <alignment horizontal="distributed" vertical="center"/>
    </xf>
    <xf numFmtId="0" fontId="55" fillId="33" borderId="0" xfId="0" applyFont="1" applyFill="1" applyBorder="1" applyAlignment="1">
      <alignment horizontal="distributed" vertical="center"/>
    </xf>
    <xf numFmtId="0" fontId="55" fillId="33" borderId="10" xfId="0" applyFont="1" applyFill="1" applyBorder="1" applyAlignment="1">
      <alignment horizontal="distributed" vertical="center"/>
    </xf>
    <xf numFmtId="0" fontId="55" fillId="33" borderId="12" xfId="0" applyFont="1" applyFill="1" applyBorder="1" applyAlignment="1">
      <alignment horizontal="distributed" vertical="center"/>
    </xf>
    <xf numFmtId="0" fontId="55" fillId="33" borderId="11" xfId="0" applyFont="1" applyFill="1" applyBorder="1" applyAlignment="1">
      <alignment horizontal="distributed" vertical="center"/>
    </xf>
    <xf numFmtId="0" fontId="60" fillId="33" borderId="0" xfId="0" applyFont="1" applyFill="1" applyAlignment="1">
      <alignment horizontal="distributed" vertical="center"/>
    </xf>
    <xf numFmtId="0" fontId="59" fillId="33" borderId="12" xfId="0" applyFont="1" applyFill="1" applyBorder="1" applyAlignment="1">
      <alignment horizontal="left" vertical="center" wrapText="1"/>
    </xf>
    <xf numFmtId="49" fontId="60" fillId="33" borderId="0" xfId="0" applyNumberFormat="1" applyFont="1" applyFill="1" applyAlignment="1">
      <alignment horizontal="distributed" vertical="center"/>
    </xf>
    <xf numFmtId="0" fontId="60" fillId="33" borderId="0" xfId="0" applyFont="1" applyFill="1" applyAlignment="1">
      <alignment vertical="center" wrapText="1"/>
    </xf>
    <xf numFmtId="0" fontId="61" fillId="33" borderId="0" xfId="0" applyFont="1" applyFill="1" applyAlignment="1">
      <alignment horizontal="distributed" vertical="center"/>
    </xf>
    <xf numFmtId="0" fontId="60" fillId="33" borderId="12" xfId="0" applyFont="1" applyFill="1" applyBorder="1" applyAlignment="1">
      <alignment horizontal="distributed" vertical="center"/>
    </xf>
    <xf numFmtId="0" fontId="56" fillId="33" borderId="21" xfId="0" applyFont="1" applyFill="1" applyBorder="1" applyAlignment="1">
      <alignment horizontal="distributed" vertical="center" wrapText="1"/>
    </xf>
    <xf numFmtId="0" fontId="0" fillId="33" borderId="35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33" borderId="35" xfId="0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distributed" vertical="center"/>
    </xf>
    <xf numFmtId="0" fontId="55" fillId="33" borderId="22" xfId="0" applyFont="1" applyFill="1" applyBorder="1" applyAlignment="1">
      <alignment horizontal="distributed" vertical="center"/>
    </xf>
    <xf numFmtId="0" fontId="56" fillId="33" borderId="35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distributed" vertical="center"/>
    </xf>
    <xf numFmtId="0" fontId="0" fillId="33" borderId="34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56" fillId="33" borderId="0" xfId="0" applyFont="1" applyFill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56" fillId="33" borderId="13" xfId="0" applyFont="1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34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56" fillId="33" borderId="12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49" fontId="56" fillId="33" borderId="0" xfId="0" applyNumberFormat="1" applyFont="1" applyFill="1" applyAlignment="1">
      <alignment horizontal="distributed" vertical="center"/>
    </xf>
    <xf numFmtId="0" fontId="55" fillId="33" borderId="12" xfId="0" applyFont="1" applyFill="1" applyBorder="1" applyAlignment="1">
      <alignment horizontal="distributed" vertical="center"/>
    </xf>
    <xf numFmtId="0" fontId="56" fillId="33" borderId="20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55" fillId="33" borderId="34" xfId="0" applyFont="1" applyFill="1" applyBorder="1" applyAlignment="1">
      <alignment vertical="center"/>
    </xf>
    <xf numFmtId="0" fontId="56" fillId="33" borderId="35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55" fillId="33" borderId="18" xfId="0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 wrapText="1"/>
    </xf>
    <xf numFmtId="0" fontId="56" fillId="33" borderId="0" xfId="0" applyFont="1" applyFill="1" applyBorder="1" applyAlignment="1">
      <alignment horizontal="distributed" vertical="center"/>
    </xf>
    <xf numFmtId="0" fontId="56" fillId="33" borderId="34" xfId="0" applyFont="1" applyFill="1" applyBorder="1" applyAlignment="1">
      <alignment vertical="center"/>
    </xf>
    <xf numFmtId="0" fontId="62" fillId="33" borderId="0" xfId="0" applyFont="1" applyFill="1" applyAlignment="1">
      <alignment horizontal="distributed" vertical="center"/>
    </xf>
    <xf numFmtId="0" fontId="56" fillId="0" borderId="0" xfId="0" applyFont="1" applyFill="1" applyAlignment="1">
      <alignment vertical="center" wrapText="1"/>
    </xf>
    <xf numFmtId="0" fontId="56" fillId="33" borderId="20" xfId="0" applyFont="1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57" fillId="33" borderId="13" xfId="0" applyFont="1" applyFill="1" applyBorder="1" applyAlignment="1">
      <alignment horizontal="distributed" vertical="center"/>
    </xf>
    <xf numFmtId="0" fontId="56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7" fillId="33" borderId="21" xfId="0" applyFont="1" applyFill="1" applyBorder="1" applyAlignment="1">
      <alignment horizontal="distributed" vertical="center" wrapText="1"/>
    </xf>
    <xf numFmtId="0" fontId="64" fillId="33" borderId="22" xfId="0" applyFont="1" applyFill="1" applyBorder="1" applyAlignment="1">
      <alignment horizontal="distributed" vertical="center"/>
    </xf>
    <xf numFmtId="38" fontId="7" fillId="0" borderId="36" xfId="52" applyFont="1" applyBorder="1" applyAlignment="1">
      <alignment horizontal="center" vertical="top"/>
    </xf>
    <xf numFmtId="0" fontId="7" fillId="0" borderId="36" xfId="63" applyFont="1" applyBorder="1" applyAlignment="1">
      <alignment horizontal="center" vertical="top"/>
      <protection/>
    </xf>
    <xf numFmtId="38" fontId="4" fillId="0" borderId="37" xfId="52" applyFont="1" applyBorder="1" applyAlignment="1">
      <alignment horizontal="center" vertical="center"/>
    </xf>
    <xf numFmtId="38" fontId="4" fillId="0" borderId="38" xfId="52" applyFont="1" applyBorder="1" applyAlignment="1">
      <alignment horizontal="center" vertical="center"/>
    </xf>
    <xf numFmtId="38" fontId="4" fillId="0" borderId="39" xfId="52" applyFont="1" applyBorder="1" applyAlignment="1">
      <alignment horizontal="center" vertical="center"/>
    </xf>
    <xf numFmtId="38" fontId="4" fillId="0" borderId="40" xfId="52" applyFont="1" applyBorder="1" applyAlignment="1">
      <alignment horizontal="center" vertical="center"/>
    </xf>
    <xf numFmtId="38" fontId="4" fillId="0" borderId="41" xfId="52" applyFont="1" applyBorder="1" applyAlignment="1">
      <alignment horizontal="center" vertical="center"/>
    </xf>
    <xf numFmtId="38" fontId="4" fillId="0" borderId="42" xfId="52" applyFont="1" applyBorder="1" applyAlignment="1">
      <alignment horizontal="center" vertical="center"/>
    </xf>
    <xf numFmtId="38" fontId="4" fillId="0" borderId="30" xfId="52" applyFont="1" applyBorder="1" applyAlignment="1">
      <alignment horizontal="center" vertical="center"/>
    </xf>
    <xf numFmtId="38" fontId="4" fillId="0" borderId="26" xfId="52" applyFont="1" applyBorder="1" applyAlignment="1">
      <alignment vertical="center"/>
    </xf>
    <xf numFmtId="38" fontId="4" fillId="0" borderId="30" xfId="52" applyFont="1" applyBorder="1" applyAlignment="1">
      <alignment horizontal="center" vertical="center" wrapText="1"/>
    </xf>
    <xf numFmtId="38" fontId="4" fillId="0" borderId="43" xfId="52" applyFont="1" applyBorder="1" applyAlignment="1">
      <alignment horizontal="center" vertical="center"/>
    </xf>
    <xf numFmtId="38" fontId="4" fillId="0" borderId="32" xfId="52" applyFont="1" applyBorder="1" applyAlignment="1">
      <alignment horizontal="center" vertical="center"/>
    </xf>
    <xf numFmtId="0" fontId="4" fillId="0" borderId="29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38" fontId="4" fillId="0" borderId="31" xfId="52" applyFont="1" applyBorder="1" applyAlignment="1">
      <alignment horizontal="center" vertical="center"/>
    </xf>
    <xf numFmtId="0" fontId="4" fillId="0" borderId="24" xfId="63" applyFont="1" applyBorder="1" applyAlignment="1">
      <alignment vertical="center"/>
      <protection/>
    </xf>
    <xf numFmtId="0" fontId="4" fillId="0" borderId="25" xfId="63" applyFont="1" applyBorder="1" applyAlignment="1">
      <alignment vertical="center"/>
      <protection/>
    </xf>
    <xf numFmtId="38" fontId="4" fillId="0" borderId="27" xfId="52" applyFont="1" applyBorder="1" applyAlignment="1">
      <alignment horizontal="center" vertical="center"/>
    </xf>
    <xf numFmtId="38" fontId="4" fillId="0" borderId="27" xfId="52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19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2.57421875" style="0" customWidth="1"/>
  </cols>
  <sheetData>
    <row r="2" ht="17.25">
      <c r="B2" s="149" t="s">
        <v>404</v>
      </c>
    </row>
    <row r="4" ht="19.5" customHeight="1">
      <c r="B4" s="148" t="s">
        <v>281</v>
      </c>
    </row>
    <row r="5" ht="19.5" customHeight="1">
      <c r="B5" s="148" t="s">
        <v>282</v>
      </c>
    </row>
    <row r="6" ht="19.5" customHeight="1">
      <c r="B6" s="148" t="s">
        <v>296</v>
      </c>
    </row>
    <row r="7" ht="19.5" customHeight="1">
      <c r="B7" s="148" t="s">
        <v>284</v>
      </c>
    </row>
    <row r="8" ht="19.5" customHeight="1">
      <c r="B8" s="148" t="s">
        <v>285</v>
      </c>
    </row>
    <row r="9" ht="19.5" customHeight="1">
      <c r="B9" s="148" t="s">
        <v>286</v>
      </c>
    </row>
    <row r="10" ht="19.5" customHeight="1">
      <c r="B10" s="148" t="s">
        <v>288</v>
      </c>
    </row>
    <row r="11" ht="19.5" customHeight="1">
      <c r="B11" s="148" t="s">
        <v>289</v>
      </c>
    </row>
    <row r="12" ht="19.5" customHeight="1">
      <c r="B12" s="148" t="s">
        <v>290</v>
      </c>
    </row>
    <row r="13" ht="19.5" customHeight="1">
      <c r="B13" s="148" t="s">
        <v>291</v>
      </c>
    </row>
    <row r="14" ht="19.5" customHeight="1">
      <c r="B14" s="148" t="s">
        <v>292</v>
      </c>
    </row>
    <row r="15" ht="19.5" customHeight="1">
      <c r="B15" s="148" t="s">
        <v>294</v>
      </c>
    </row>
    <row r="16" ht="19.5" customHeight="1">
      <c r="B16" s="148" t="s">
        <v>295</v>
      </c>
    </row>
    <row r="17" ht="9.75" customHeight="1">
      <c r="B17" s="148"/>
    </row>
    <row r="18" ht="19.5" customHeight="1">
      <c r="B18" s="148" t="s">
        <v>401</v>
      </c>
    </row>
    <row r="19" ht="19.5" customHeight="1">
      <c r="B19" s="148" t="s">
        <v>402</v>
      </c>
    </row>
  </sheetData>
  <sheetProtection/>
  <hyperlinks>
    <hyperlink ref="B4" location="第1表!A1" display="第1表　年齢（各歳）、男女別人口、年齢別割合、平均年齢及び年齢中位数"/>
    <hyperlink ref="B5" location="第2表!A1" display="第2表　配偶関係（4区分）、年齢（5歳階級）、男女別15歳以上人口及び平均年齢"/>
    <hyperlink ref="B7" location="第4表!A1" display="第4表　施設等の世帯の種類（6区分）、世帯人員（4区分）別施設等の世帯数及び施設等の世帯人員"/>
    <hyperlink ref="B8" location="第5表!A1" display="第5表　世帯人員（7区分）別一般世帯数及び一般世帯人員（6歳未満・18歳未満世帯員のいる一般世帯－特掲）"/>
    <hyperlink ref="B9" location="第6表!A1" display="第6表　世帯の家族類型（22区分）別一般世帯数、一般世帯人員（6歳未満・18歳未満世帯員のいる一般世帯及び３世代世帯並びに母子世帯及び父子世帯－特掲）"/>
    <hyperlink ref="B10" location="第7表!A1" display="第7表　世帯の家族類型（16区分）、世帯人員（7区分）別一般世帯数（3世代世帯及び6歳未満・12歳未満・15歳未満・18歳未満・20歳未満世帯員のいる一般世帯－特掲）       "/>
    <hyperlink ref="B11" location="第8表!A1" display="第8表　延べ面積（14区分）、住居の種類・住宅の所有の関係（6区分）別一般世帯数、一般世帯人員及び1世帯当たり人員"/>
    <hyperlink ref="B12" location="第9表!A1" display="第9表　世帯の家族類型（16区分）、住居の種類・住宅の所有の関係（6区分）別一般世帯数及び一般世帯人員（3世代世帯－特掲）"/>
    <hyperlink ref="B13" location="第10表!A1" display="第10表　世帯人員（7区分）、65歳以上世帯員の有無別一般世帯数、一般世帯人員及び65歳以上世帯人員"/>
    <hyperlink ref="B14" location="第11表!A1" display="第11表　世帯の家族類型（22区分）、65歳以上世帯員の有無別一般世帯数、一般世帯人員及び65歳以上世帯人員（3世代世帯及び75歳以上・85歳以上世帯員のいる一般世帯－特掲） "/>
    <hyperlink ref="B15" location="第12表!A1" display="第12表　夫の年齢（7区分）、妻の年齢（7区分）別夫婦のみの世帯数"/>
    <hyperlink ref="B16" location="第13表!A1" display="第13表　国籍（11区分）、男女別外国人数"/>
    <hyperlink ref="B6" location="第3表!A1" display="第3表　世帯人員（10区分）別一般世帯数、一般世帯人員及び1世帯当たり人員(間借り・下宿などの単身者及び会社などの独身寮の単身者－特掲）"/>
    <hyperlink ref="B18" location="付録1!A1" display="付録 1　世帯数、人口増減（平成17年、平成22年）－北海道、道内市、後志管内町村"/>
    <hyperlink ref="B19" location="付録2!A1" display="付録 2　世帯数、年齢別人口・割合（3区分）－ 北海道、道内市、後志管内町村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SheetLayoutView="100" zoomScalePageLayoutView="0" workbookViewId="0" topLeftCell="A1">
      <selection activeCell="A1" sqref="A1:O1"/>
    </sheetView>
  </sheetViews>
  <sheetFormatPr defaultColWidth="9.140625" defaultRowHeight="15"/>
  <cols>
    <col min="1" max="3" width="2.140625" style="10" customWidth="1"/>
    <col min="4" max="4" width="3.57421875" style="82" customWidth="1"/>
    <col min="5" max="5" width="2.140625" style="10" customWidth="1"/>
    <col min="6" max="6" width="34.57421875" style="10" customWidth="1"/>
    <col min="7" max="7" width="2.140625" style="10" customWidth="1"/>
    <col min="8" max="23" width="9.57421875" style="10" customWidth="1"/>
    <col min="24" max="16384" width="9.00390625" style="10" customWidth="1"/>
  </cols>
  <sheetData>
    <row r="1" spans="1:20" ht="30" customHeight="1">
      <c r="A1" s="221" t="s">
        <v>237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120"/>
      <c r="Q1" s="119"/>
      <c r="R1" s="119"/>
      <c r="S1" s="119"/>
      <c r="T1" s="119"/>
    </row>
    <row r="2" spans="1:23" ht="13.5" customHeight="1">
      <c r="A2" s="229" t="s">
        <v>236</v>
      </c>
      <c r="B2" s="229"/>
      <c r="C2" s="229"/>
      <c r="D2" s="229"/>
      <c r="E2" s="229"/>
      <c r="F2" s="229"/>
      <c r="G2" s="209"/>
      <c r="H2" s="277" t="s">
        <v>235</v>
      </c>
      <c r="I2" s="278"/>
      <c r="J2" s="278"/>
      <c r="K2" s="278"/>
      <c r="L2" s="278"/>
      <c r="M2" s="278"/>
      <c r="N2" s="278"/>
      <c r="O2" s="279"/>
      <c r="P2" s="277" t="s">
        <v>234</v>
      </c>
      <c r="Q2" s="283"/>
      <c r="R2" s="283"/>
      <c r="S2" s="283"/>
      <c r="T2" s="283"/>
      <c r="U2" s="283"/>
      <c r="V2" s="283"/>
      <c r="W2" s="283"/>
    </row>
    <row r="3" spans="1:23" ht="13.5" customHeight="1">
      <c r="A3" s="287"/>
      <c r="B3" s="287"/>
      <c r="C3" s="287"/>
      <c r="D3" s="287"/>
      <c r="E3" s="287"/>
      <c r="F3" s="287"/>
      <c r="G3" s="231"/>
      <c r="H3" s="280"/>
      <c r="I3" s="277" t="s">
        <v>233</v>
      </c>
      <c r="J3" s="278"/>
      <c r="K3" s="278"/>
      <c r="L3" s="278"/>
      <c r="M3" s="278"/>
      <c r="N3" s="278"/>
      <c r="O3" s="279"/>
      <c r="P3" s="280"/>
      <c r="Q3" s="277" t="s">
        <v>233</v>
      </c>
      <c r="R3" s="283"/>
      <c r="S3" s="283"/>
      <c r="T3" s="283"/>
      <c r="U3" s="283"/>
      <c r="V3" s="283"/>
      <c r="W3" s="283"/>
    </row>
    <row r="4" spans="1:23" ht="13.5" customHeight="1">
      <c r="A4" s="287"/>
      <c r="B4" s="287"/>
      <c r="C4" s="287"/>
      <c r="D4" s="287"/>
      <c r="E4" s="287"/>
      <c r="F4" s="287"/>
      <c r="G4" s="231"/>
      <c r="H4" s="281"/>
      <c r="I4" s="280"/>
      <c r="J4" s="277" t="s">
        <v>232</v>
      </c>
      <c r="K4" s="283"/>
      <c r="L4" s="283"/>
      <c r="M4" s="283"/>
      <c r="N4" s="284"/>
      <c r="O4" s="233" t="s">
        <v>231</v>
      </c>
      <c r="P4" s="281"/>
      <c r="Q4" s="280"/>
      <c r="R4" s="277" t="s">
        <v>232</v>
      </c>
      <c r="S4" s="283"/>
      <c r="T4" s="283"/>
      <c r="U4" s="283"/>
      <c r="V4" s="284"/>
      <c r="W4" s="233" t="s">
        <v>231</v>
      </c>
    </row>
    <row r="5" spans="1:23" ht="39.75" customHeight="1">
      <c r="A5" s="232"/>
      <c r="B5" s="232"/>
      <c r="C5" s="232"/>
      <c r="D5" s="232"/>
      <c r="E5" s="232"/>
      <c r="F5" s="232"/>
      <c r="G5" s="210"/>
      <c r="H5" s="282"/>
      <c r="I5" s="282"/>
      <c r="J5" s="118"/>
      <c r="K5" s="116" t="s">
        <v>230</v>
      </c>
      <c r="L5" s="117" t="s">
        <v>229</v>
      </c>
      <c r="M5" s="116" t="s">
        <v>205</v>
      </c>
      <c r="N5" s="116" t="s">
        <v>204</v>
      </c>
      <c r="O5" s="285"/>
      <c r="P5" s="282"/>
      <c r="Q5" s="282"/>
      <c r="R5" s="118"/>
      <c r="S5" s="116" t="s">
        <v>230</v>
      </c>
      <c r="T5" s="117" t="s">
        <v>229</v>
      </c>
      <c r="U5" s="116" t="s">
        <v>205</v>
      </c>
      <c r="V5" s="116" t="s">
        <v>204</v>
      </c>
      <c r="W5" s="285"/>
    </row>
    <row r="6" spans="1:23" s="6" customFormat="1" ht="12" customHeight="1">
      <c r="A6" s="226" t="s">
        <v>0</v>
      </c>
      <c r="B6" s="226"/>
      <c r="C6" s="226"/>
      <c r="D6" s="226"/>
      <c r="E6" s="226"/>
      <c r="F6" s="226"/>
      <c r="G6" s="22"/>
      <c r="H6" s="32">
        <f aca="true" t="shared" si="0" ref="H6:W6">SUM(H8,H30,H32)</f>
        <v>57560</v>
      </c>
      <c r="I6" s="16">
        <f t="shared" si="0"/>
        <v>57210</v>
      </c>
      <c r="J6" s="16">
        <f t="shared" si="0"/>
        <v>55869</v>
      </c>
      <c r="K6" s="16">
        <f t="shared" si="0"/>
        <v>37295</v>
      </c>
      <c r="L6" s="16">
        <f t="shared" si="0"/>
        <v>3989</v>
      </c>
      <c r="M6" s="16">
        <f t="shared" si="0"/>
        <v>13440</v>
      </c>
      <c r="N6" s="16">
        <f t="shared" si="0"/>
        <v>1145</v>
      </c>
      <c r="O6" s="16">
        <f t="shared" si="0"/>
        <v>1341</v>
      </c>
      <c r="P6" s="115">
        <f t="shared" si="0"/>
        <v>127125</v>
      </c>
      <c r="Q6" s="16">
        <f t="shared" si="0"/>
        <v>126721</v>
      </c>
      <c r="R6" s="16">
        <f t="shared" si="0"/>
        <v>124002</v>
      </c>
      <c r="S6" s="16">
        <f t="shared" si="0"/>
        <v>89171</v>
      </c>
      <c r="T6" s="16">
        <f t="shared" si="0"/>
        <v>8391</v>
      </c>
      <c r="U6" s="16">
        <f t="shared" si="0"/>
        <v>24070</v>
      </c>
      <c r="V6" s="16">
        <f t="shared" si="0"/>
        <v>2370</v>
      </c>
      <c r="W6" s="16">
        <f t="shared" si="0"/>
        <v>2719</v>
      </c>
    </row>
    <row r="7" spans="1:23" ht="7.5" customHeight="1">
      <c r="A7" s="55"/>
      <c r="B7" s="55"/>
      <c r="C7" s="55"/>
      <c r="D7" s="55"/>
      <c r="E7" s="55"/>
      <c r="F7" s="55"/>
      <c r="H7" s="86"/>
      <c r="I7" s="19"/>
      <c r="J7" s="19"/>
      <c r="K7" s="19"/>
      <c r="L7" s="19"/>
      <c r="M7" s="19"/>
      <c r="N7" s="19"/>
      <c r="O7" s="8"/>
      <c r="P7" s="86"/>
      <c r="Q7" s="19"/>
      <c r="R7" s="19"/>
      <c r="S7" s="19"/>
      <c r="T7" s="19"/>
      <c r="U7" s="19"/>
      <c r="V7" s="19"/>
      <c r="W7" s="19"/>
    </row>
    <row r="8" spans="2:23" ht="12" customHeight="1">
      <c r="B8" s="35" t="s">
        <v>191</v>
      </c>
      <c r="C8" s="266" t="s">
        <v>161</v>
      </c>
      <c r="D8" s="266"/>
      <c r="E8" s="266"/>
      <c r="F8" s="266"/>
      <c r="H8" s="86">
        <f aca="true" t="shared" si="1" ref="H8:W8">SUM(H10,H17)</f>
        <v>38577</v>
      </c>
      <c r="I8" s="19">
        <f t="shared" si="1"/>
        <v>38541</v>
      </c>
      <c r="J8" s="19">
        <f t="shared" si="1"/>
        <v>37800</v>
      </c>
      <c r="K8" s="19">
        <f t="shared" si="1"/>
        <v>28676</v>
      </c>
      <c r="L8" s="19">
        <f t="shared" si="1"/>
        <v>2541</v>
      </c>
      <c r="M8" s="19">
        <f t="shared" si="1"/>
        <v>5992</v>
      </c>
      <c r="N8" s="19">
        <f t="shared" si="1"/>
        <v>591</v>
      </c>
      <c r="O8" s="19">
        <f t="shared" si="1"/>
        <v>741</v>
      </c>
      <c r="P8" s="86">
        <f t="shared" si="1"/>
        <v>107966</v>
      </c>
      <c r="Q8" s="19">
        <f t="shared" si="1"/>
        <v>107876</v>
      </c>
      <c r="R8" s="19">
        <f t="shared" si="1"/>
        <v>105757</v>
      </c>
      <c r="S8" s="19">
        <f t="shared" si="1"/>
        <v>80460</v>
      </c>
      <c r="T8" s="19">
        <f t="shared" si="1"/>
        <v>6935</v>
      </c>
      <c r="U8" s="19">
        <f t="shared" si="1"/>
        <v>16555</v>
      </c>
      <c r="V8" s="19">
        <f t="shared" si="1"/>
        <v>1807</v>
      </c>
      <c r="W8" s="19">
        <f t="shared" si="1"/>
        <v>2119</v>
      </c>
    </row>
    <row r="9" spans="2:23" ht="7.5" customHeight="1">
      <c r="B9" s="35"/>
      <c r="C9" s="55"/>
      <c r="D9" s="55"/>
      <c r="E9" s="55"/>
      <c r="F9" s="55"/>
      <c r="H9" s="86"/>
      <c r="I9" s="19"/>
      <c r="J9" s="19"/>
      <c r="K9" s="19"/>
      <c r="L9" s="19"/>
      <c r="M9" s="19"/>
      <c r="N9" s="19"/>
      <c r="O9" s="8"/>
      <c r="P9" s="86"/>
      <c r="Q9" s="19"/>
      <c r="R9" s="19"/>
      <c r="S9" s="19"/>
      <c r="T9" s="19"/>
      <c r="U9" s="19"/>
      <c r="V9" s="19"/>
      <c r="W9" s="19"/>
    </row>
    <row r="10" spans="3:23" ht="12" customHeight="1">
      <c r="C10" s="35" t="s">
        <v>190</v>
      </c>
      <c r="D10" s="275" t="s">
        <v>159</v>
      </c>
      <c r="E10" s="266"/>
      <c r="F10" s="266"/>
      <c r="H10" s="86">
        <f aca="true" t="shared" si="2" ref="H10:W10">SUM(H12:H15)</f>
        <v>34296</v>
      </c>
      <c r="I10" s="19">
        <f t="shared" si="2"/>
        <v>34263</v>
      </c>
      <c r="J10" s="19">
        <f t="shared" si="2"/>
        <v>33542</v>
      </c>
      <c r="K10" s="19">
        <f t="shared" si="2"/>
        <v>25022</v>
      </c>
      <c r="L10" s="19">
        <f t="shared" si="2"/>
        <v>2426</v>
      </c>
      <c r="M10" s="19">
        <f t="shared" si="2"/>
        <v>5523</v>
      </c>
      <c r="N10" s="19">
        <f t="shared" si="2"/>
        <v>571</v>
      </c>
      <c r="O10" s="19">
        <f t="shared" si="2"/>
        <v>721</v>
      </c>
      <c r="P10" s="86">
        <f t="shared" si="2"/>
        <v>91685</v>
      </c>
      <c r="Q10" s="19">
        <f t="shared" si="2"/>
        <v>91608</v>
      </c>
      <c r="R10" s="19">
        <f t="shared" si="2"/>
        <v>89553</v>
      </c>
      <c r="S10" s="19">
        <f t="shared" si="2"/>
        <v>66312</v>
      </c>
      <c r="T10" s="19">
        <f t="shared" si="2"/>
        <v>6556</v>
      </c>
      <c r="U10" s="19">
        <f t="shared" si="2"/>
        <v>14964</v>
      </c>
      <c r="V10" s="19">
        <f t="shared" si="2"/>
        <v>1721</v>
      </c>
      <c r="W10" s="19">
        <f t="shared" si="2"/>
        <v>2055</v>
      </c>
    </row>
    <row r="11" spans="3:23" ht="7.5" customHeight="1">
      <c r="C11" s="35"/>
      <c r="D11" s="114"/>
      <c r="E11" s="55"/>
      <c r="F11" s="55"/>
      <c r="H11" s="86"/>
      <c r="I11" s="19"/>
      <c r="J11" s="19"/>
      <c r="K11" s="19"/>
      <c r="L11" s="19"/>
      <c r="M11" s="19"/>
      <c r="N11" s="19"/>
      <c r="O11" s="8"/>
      <c r="P11" s="86"/>
      <c r="Q11" s="19"/>
      <c r="R11" s="19"/>
      <c r="S11" s="19"/>
      <c r="T11" s="19"/>
      <c r="U11" s="19"/>
      <c r="V11" s="19"/>
      <c r="W11" s="19"/>
    </row>
    <row r="12" spans="4:23" ht="12" customHeight="1">
      <c r="D12" s="113" t="s">
        <v>189</v>
      </c>
      <c r="E12" s="266" t="s">
        <v>157</v>
      </c>
      <c r="F12" s="266"/>
      <c r="H12" s="86">
        <v>14493</v>
      </c>
      <c r="I12" s="19">
        <f>SUM(J12,O12)</f>
        <v>14468</v>
      </c>
      <c r="J12" s="19">
        <f>SUM(K12:N12)</f>
        <v>14297</v>
      </c>
      <c r="K12" s="19">
        <v>11402</v>
      </c>
      <c r="L12" s="19">
        <v>772</v>
      </c>
      <c r="M12" s="19">
        <v>1930</v>
      </c>
      <c r="N12" s="19">
        <v>193</v>
      </c>
      <c r="O12" s="8">
        <v>171</v>
      </c>
      <c r="P12" s="86">
        <v>28986</v>
      </c>
      <c r="Q12" s="19">
        <f>SUM(R12,W12)</f>
        <v>28936</v>
      </c>
      <c r="R12" s="19">
        <f>SUM(S12:V12)</f>
        <v>28594</v>
      </c>
      <c r="S12" s="19">
        <v>22804</v>
      </c>
      <c r="T12" s="19">
        <v>1544</v>
      </c>
      <c r="U12" s="19">
        <v>3860</v>
      </c>
      <c r="V12" s="19">
        <v>386</v>
      </c>
      <c r="W12" s="19">
        <v>342</v>
      </c>
    </row>
    <row r="13" spans="4:23" ht="12" customHeight="1">
      <c r="D13" s="113" t="s">
        <v>188</v>
      </c>
      <c r="E13" s="266" t="s">
        <v>155</v>
      </c>
      <c r="F13" s="266"/>
      <c r="H13" s="86">
        <v>13353</v>
      </c>
      <c r="I13" s="19">
        <f>SUM(J13,O13)</f>
        <v>13347</v>
      </c>
      <c r="J13" s="19">
        <f>SUM(K13:N13)</f>
        <v>13063</v>
      </c>
      <c r="K13" s="19">
        <v>9798</v>
      </c>
      <c r="L13" s="19">
        <v>856</v>
      </c>
      <c r="M13" s="19">
        <v>2062</v>
      </c>
      <c r="N13" s="19">
        <v>347</v>
      </c>
      <c r="O13" s="8">
        <v>284</v>
      </c>
      <c r="P13" s="86">
        <v>47619</v>
      </c>
      <c r="Q13" s="19">
        <f>SUM(R13,W13)</f>
        <v>47597</v>
      </c>
      <c r="R13" s="19">
        <f>SUM(S13:V13)</f>
        <v>46535</v>
      </c>
      <c r="S13" s="19">
        <v>34787</v>
      </c>
      <c r="T13" s="19">
        <v>3123</v>
      </c>
      <c r="U13" s="19">
        <v>7363</v>
      </c>
      <c r="V13" s="19">
        <v>1262</v>
      </c>
      <c r="W13" s="19">
        <v>1062</v>
      </c>
    </row>
    <row r="14" spans="4:23" ht="12" customHeight="1">
      <c r="D14" s="113" t="s">
        <v>187</v>
      </c>
      <c r="E14" s="266" t="s">
        <v>153</v>
      </c>
      <c r="F14" s="266"/>
      <c r="H14" s="86">
        <v>778</v>
      </c>
      <c r="I14" s="19">
        <f>SUM(J14,O14)</f>
        <v>778</v>
      </c>
      <c r="J14" s="19">
        <f>SUM(K14:N14)</f>
        <v>746</v>
      </c>
      <c r="K14" s="19">
        <v>556</v>
      </c>
      <c r="L14" s="19">
        <v>54</v>
      </c>
      <c r="M14" s="19">
        <v>127</v>
      </c>
      <c r="N14" s="19">
        <v>9</v>
      </c>
      <c r="O14" s="8">
        <v>32</v>
      </c>
      <c r="P14" s="86">
        <v>1761</v>
      </c>
      <c r="Q14" s="19">
        <f>SUM(R14,W14)</f>
        <v>1761</v>
      </c>
      <c r="R14" s="19">
        <f>SUM(S14:V14)</f>
        <v>1675</v>
      </c>
      <c r="S14" s="19">
        <v>1248</v>
      </c>
      <c r="T14" s="19">
        <v>121</v>
      </c>
      <c r="U14" s="19">
        <v>288</v>
      </c>
      <c r="V14" s="19">
        <v>18</v>
      </c>
      <c r="W14" s="19">
        <v>86</v>
      </c>
    </row>
    <row r="15" spans="4:23" ht="12" customHeight="1">
      <c r="D15" s="113" t="s">
        <v>186</v>
      </c>
      <c r="E15" s="266" t="s">
        <v>151</v>
      </c>
      <c r="F15" s="266"/>
      <c r="H15" s="86">
        <v>5672</v>
      </c>
      <c r="I15" s="19">
        <f>SUM(J15,O15)</f>
        <v>5670</v>
      </c>
      <c r="J15" s="19">
        <f>SUM(K15:N15)</f>
        <v>5436</v>
      </c>
      <c r="K15" s="19">
        <v>3266</v>
      </c>
      <c r="L15" s="19">
        <v>744</v>
      </c>
      <c r="M15" s="19">
        <v>1404</v>
      </c>
      <c r="N15" s="19">
        <v>22</v>
      </c>
      <c r="O15" s="8">
        <v>234</v>
      </c>
      <c r="P15" s="86">
        <v>13319</v>
      </c>
      <c r="Q15" s="19">
        <f>SUM(R15,W15)</f>
        <v>13314</v>
      </c>
      <c r="R15" s="19">
        <f>SUM(S15:V15)</f>
        <v>12749</v>
      </c>
      <c r="S15" s="19">
        <v>7473</v>
      </c>
      <c r="T15" s="19">
        <v>1768</v>
      </c>
      <c r="U15" s="19">
        <v>3453</v>
      </c>
      <c r="V15" s="19">
        <v>55</v>
      </c>
      <c r="W15" s="19">
        <v>565</v>
      </c>
    </row>
    <row r="16" spans="8:23" ht="7.5" customHeight="1">
      <c r="H16" s="86"/>
      <c r="I16" s="19"/>
      <c r="J16" s="19"/>
      <c r="K16" s="19"/>
      <c r="L16" s="19"/>
      <c r="M16" s="19"/>
      <c r="N16" s="19"/>
      <c r="O16" s="8"/>
      <c r="P16" s="86"/>
      <c r="Q16" s="19"/>
      <c r="R16" s="19"/>
      <c r="S16" s="19"/>
      <c r="T16" s="19"/>
      <c r="U16" s="19"/>
      <c r="V16" s="19"/>
      <c r="W16" s="19"/>
    </row>
    <row r="17" spans="3:23" ht="12" customHeight="1">
      <c r="C17" s="35" t="s">
        <v>185</v>
      </c>
      <c r="D17" s="275" t="s">
        <v>184</v>
      </c>
      <c r="E17" s="266"/>
      <c r="F17" s="266"/>
      <c r="H17" s="86">
        <f aca="true" t="shared" si="3" ref="H17:W17">SUM(H19:H28)</f>
        <v>4281</v>
      </c>
      <c r="I17" s="19">
        <f t="shared" si="3"/>
        <v>4278</v>
      </c>
      <c r="J17" s="19">
        <f t="shared" si="3"/>
        <v>4258</v>
      </c>
      <c r="K17" s="19">
        <f t="shared" si="3"/>
        <v>3654</v>
      </c>
      <c r="L17" s="19">
        <f t="shared" si="3"/>
        <v>115</v>
      </c>
      <c r="M17" s="19">
        <f t="shared" si="3"/>
        <v>469</v>
      </c>
      <c r="N17" s="19">
        <f t="shared" si="3"/>
        <v>20</v>
      </c>
      <c r="O17" s="19">
        <f t="shared" si="3"/>
        <v>20</v>
      </c>
      <c r="P17" s="86">
        <f t="shared" si="3"/>
        <v>16281</v>
      </c>
      <c r="Q17" s="19">
        <f t="shared" si="3"/>
        <v>16268</v>
      </c>
      <c r="R17" s="19">
        <f t="shared" si="3"/>
        <v>16204</v>
      </c>
      <c r="S17" s="19">
        <f t="shared" si="3"/>
        <v>14148</v>
      </c>
      <c r="T17" s="19">
        <f t="shared" si="3"/>
        <v>379</v>
      </c>
      <c r="U17" s="19">
        <f t="shared" si="3"/>
        <v>1591</v>
      </c>
      <c r="V17" s="19">
        <f t="shared" si="3"/>
        <v>86</v>
      </c>
      <c r="W17" s="19">
        <f t="shared" si="3"/>
        <v>64</v>
      </c>
    </row>
    <row r="18" spans="8:23" ht="7.5" customHeight="1">
      <c r="H18" s="86"/>
      <c r="I18" s="19"/>
      <c r="J18" s="19"/>
      <c r="K18" s="19"/>
      <c r="L18" s="19"/>
      <c r="M18" s="19"/>
      <c r="N18" s="19"/>
      <c r="O18" s="8"/>
      <c r="P18" s="86"/>
      <c r="Q18" s="19"/>
      <c r="R18" s="19"/>
      <c r="S18" s="19"/>
      <c r="T18" s="19"/>
      <c r="U18" s="19"/>
      <c r="V18" s="19"/>
      <c r="W18" s="19"/>
    </row>
    <row r="19" spans="4:23" ht="12" customHeight="1">
      <c r="D19" s="113" t="s">
        <v>183</v>
      </c>
      <c r="E19" s="266" t="s">
        <v>147</v>
      </c>
      <c r="F19" s="266"/>
      <c r="H19" s="86">
        <v>101</v>
      </c>
      <c r="I19" s="19">
        <f aca="true" t="shared" si="4" ref="I19:I28">SUM(J19,O19)</f>
        <v>101</v>
      </c>
      <c r="J19" s="19">
        <f aca="true" t="shared" si="5" ref="J19:J28">SUM(K19:N19)</f>
        <v>101</v>
      </c>
      <c r="K19" s="19">
        <v>90</v>
      </c>
      <c r="L19" s="96" t="s">
        <v>49</v>
      </c>
      <c r="M19" s="19">
        <v>11</v>
      </c>
      <c r="N19" s="96" t="s">
        <v>49</v>
      </c>
      <c r="O19" s="96" t="s">
        <v>49</v>
      </c>
      <c r="P19" s="86">
        <v>404</v>
      </c>
      <c r="Q19" s="19">
        <f aca="true" t="shared" si="6" ref="Q19:Q28">SUM(R19,W19)</f>
        <v>404</v>
      </c>
      <c r="R19" s="19">
        <f aca="true" t="shared" si="7" ref="R19:R28">SUM(S19:V19)</f>
        <v>404</v>
      </c>
      <c r="S19" s="19">
        <v>360</v>
      </c>
      <c r="T19" s="96" t="s">
        <v>49</v>
      </c>
      <c r="U19" s="19">
        <v>44</v>
      </c>
      <c r="V19" s="96" t="s">
        <v>49</v>
      </c>
      <c r="W19" s="96" t="s">
        <v>49</v>
      </c>
    </row>
    <row r="20" spans="4:23" ht="12" customHeight="1">
      <c r="D20" s="113" t="s">
        <v>182</v>
      </c>
      <c r="E20" s="266" t="s">
        <v>145</v>
      </c>
      <c r="F20" s="266"/>
      <c r="H20" s="86">
        <v>835</v>
      </c>
      <c r="I20" s="19">
        <f t="shared" si="4"/>
        <v>834</v>
      </c>
      <c r="J20" s="19">
        <f t="shared" si="5"/>
        <v>834</v>
      </c>
      <c r="K20" s="19">
        <v>770</v>
      </c>
      <c r="L20" s="19">
        <v>13</v>
      </c>
      <c r="M20" s="19">
        <v>48</v>
      </c>
      <c r="N20" s="19">
        <v>3</v>
      </c>
      <c r="O20" s="96" t="s">
        <v>49</v>
      </c>
      <c r="P20" s="86">
        <v>2505</v>
      </c>
      <c r="Q20" s="19">
        <f t="shared" si="6"/>
        <v>2502</v>
      </c>
      <c r="R20" s="19">
        <f t="shared" si="7"/>
        <v>2502</v>
      </c>
      <c r="S20" s="19">
        <v>2310</v>
      </c>
      <c r="T20" s="19">
        <v>39</v>
      </c>
      <c r="U20" s="19">
        <v>144</v>
      </c>
      <c r="V20" s="19">
        <v>9</v>
      </c>
      <c r="W20" s="96" t="s">
        <v>49</v>
      </c>
    </row>
    <row r="21" spans="4:23" ht="12" customHeight="1">
      <c r="D21" s="113" t="s">
        <v>181</v>
      </c>
      <c r="E21" s="266" t="s">
        <v>141</v>
      </c>
      <c r="F21" s="266"/>
      <c r="H21" s="86">
        <v>227</v>
      </c>
      <c r="I21" s="19">
        <f t="shared" si="4"/>
        <v>227</v>
      </c>
      <c r="J21" s="19">
        <f t="shared" si="5"/>
        <v>227</v>
      </c>
      <c r="K21" s="19">
        <v>214</v>
      </c>
      <c r="L21" s="19">
        <v>2</v>
      </c>
      <c r="M21" s="19">
        <v>8</v>
      </c>
      <c r="N21" s="19">
        <v>3</v>
      </c>
      <c r="O21" s="96" t="s">
        <v>49</v>
      </c>
      <c r="P21" s="86">
        <v>1316</v>
      </c>
      <c r="Q21" s="19">
        <f t="shared" si="6"/>
        <v>1316</v>
      </c>
      <c r="R21" s="19">
        <f t="shared" si="7"/>
        <v>1316</v>
      </c>
      <c r="S21" s="19">
        <v>1248</v>
      </c>
      <c r="T21" s="19">
        <v>11</v>
      </c>
      <c r="U21" s="19">
        <v>40</v>
      </c>
      <c r="V21" s="19">
        <v>17</v>
      </c>
      <c r="W21" s="96" t="s">
        <v>49</v>
      </c>
    </row>
    <row r="22" spans="4:23" ht="12" customHeight="1">
      <c r="D22" s="113" t="s">
        <v>180</v>
      </c>
      <c r="E22" s="266" t="s">
        <v>139</v>
      </c>
      <c r="F22" s="266"/>
      <c r="H22" s="86">
        <v>1033</v>
      </c>
      <c r="I22" s="19">
        <f t="shared" si="4"/>
        <v>1031</v>
      </c>
      <c r="J22" s="19">
        <f t="shared" si="5"/>
        <v>1031</v>
      </c>
      <c r="K22" s="19">
        <v>957</v>
      </c>
      <c r="L22" s="19">
        <v>8</v>
      </c>
      <c r="M22" s="19">
        <v>62</v>
      </c>
      <c r="N22" s="19">
        <v>4</v>
      </c>
      <c r="O22" s="96" t="s">
        <v>49</v>
      </c>
      <c r="P22" s="86">
        <v>4734</v>
      </c>
      <c r="Q22" s="19">
        <f t="shared" si="6"/>
        <v>4724</v>
      </c>
      <c r="R22" s="19">
        <f t="shared" si="7"/>
        <v>4724</v>
      </c>
      <c r="S22" s="19">
        <v>4379</v>
      </c>
      <c r="T22" s="19">
        <v>37</v>
      </c>
      <c r="U22" s="19">
        <v>288</v>
      </c>
      <c r="V22" s="19">
        <v>20</v>
      </c>
      <c r="W22" s="96" t="s">
        <v>49</v>
      </c>
    </row>
    <row r="23" spans="4:23" ht="12" customHeight="1">
      <c r="D23" s="113" t="s">
        <v>179</v>
      </c>
      <c r="E23" s="286" t="s">
        <v>135</v>
      </c>
      <c r="F23" s="286"/>
      <c r="H23" s="86">
        <v>165</v>
      </c>
      <c r="I23" s="19">
        <f t="shared" si="4"/>
        <v>165</v>
      </c>
      <c r="J23" s="19">
        <f t="shared" si="5"/>
        <v>164</v>
      </c>
      <c r="K23" s="19">
        <v>141</v>
      </c>
      <c r="L23" s="19">
        <v>2</v>
      </c>
      <c r="M23" s="19">
        <v>19</v>
      </c>
      <c r="N23" s="19">
        <v>2</v>
      </c>
      <c r="O23" s="8">
        <v>1</v>
      </c>
      <c r="P23" s="86">
        <v>521</v>
      </c>
      <c r="Q23" s="19">
        <f t="shared" si="6"/>
        <v>521</v>
      </c>
      <c r="R23" s="19">
        <f t="shared" si="7"/>
        <v>518</v>
      </c>
      <c r="S23" s="19">
        <v>444</v>
      </c>
      <c r="T23" s="19">
        <v>7</v>
      </c>
      <c r="U23" s="19">
        <v>61</v>
      </c>
      <c r="V23" s="19">
        <v>6</v>
      </c>
      <c r="W23" s="19">
        <v>3</v>
      </c>
    </row>
    <row r="24" spans="4:23" ht="12" customHeight="1">
      <c r="D24" s="113" t="s">
        <v>178</v>
      </c>
      <c r="E24" s="286" t="s">
        <v>133</v>
      </c>
      <c r="F24" s="286"/>
      <c r="H24" s="86">
        <v>454</v>
      </c>
      <c r="I24" s="19">
        <f t="shared" si="4"/>
        <v>454</v>
      </c>
      <c r="J24" s="19">
        <f t="shared" si="5"/>
        <v>452</v>
      </c>
      <c r="K24" s="19">
        <v>397</v>
      </c>
      <c r="L24" s="19">
        <v>15</v>
      </c>
      <c r="M24" s="19">
        <v>40</v>
      </c>
      <c r="N24" s="96" t="s">
        <v>49</v>
      </c>
      <c r="O24" s="8">
        <v>2</v>
      </c>
      <c r="P24" s="86">
        <v>2094</v>
      </c>
      <c r="Q24" s="19">
        <f t="shared" si="6"/>
        <v>2094</v>
      </c>
      <c r="R24" s="19">
        <f t="shared" si="7"/>
        <v>2085</v>
      </c>
      <c r="S24" s="19">
        <v>1820</v>
      </c>
      <c r="T24" s="19">
        <v>73</v>
      </c>
      <c r="U24" s="19">
        <v>192</v>
      </c>
      <c r="V24" s="96" t="s">
        <v>49</v>
      </c>
      <c r="W24" s="19">
        <v>9</v>
      </c>
    </row>
    <row r="25" spans="4:23" ht="12" customHeight="1">
      <c r="D25" s="113" t="s">
        <v>177</v>
      </c>
      <c r="E25" s="286" t="s">
        <v>131</v>
      </c>
      <c r="F25" s="286"/>
      <c r="H25" s="86">
        <v>58</v>
      </c>
      <c r="I25" s="19">
        <f t="shared" si="4"/>
        <v>58</v>
      </c>
      <c r="J25" s="19">
        <f t="shared" si="5"/>
        <v>58</v>
      </c>
      <c r="K25" s="19">
        <v>54</v>
      </c>
      <c r="L25" s="96" t="s">
        <v>49</v>
      </c>
      <c r="M25" s="19">
        <v>4</v>
      </c>
      <c r="N25" s="96" t="s">
        <v>49</v>
      </c>
      <c r="O25" s="96" t="s">
        <v>49</v>
      </c>
      <c r="P25" s="86">
        <v>265</v>
      </c>
      <c r="Q25" s="19">
        <f t="shared" si="6"/>
        <v>265</v>
      </c>
      <c r="R25" s="19">
        <f t="shared" si="7"/>
        <v>265</v>
      </c>
      <c r="S25" s="19">
        <v>248</v>
      </c>
      <c r="T25" s="96" t="s">
        <v>49</v>
      </c>
      <c r="U25" s="19">
        <v>17</v>
      </c>
      <c r="V25" s="96" t="s">
        <v>49</v>
      </c>
      <c r="W25" s="96" t="s">
        <v>49</v>
      </c>
    </row>
    <row r="26" spans="4:23" ht="12" customHeight="1">
      <c r="D26" s="113" t="s">
        <v>176</v>
      </c>
      <c r="E26" s="266" t="s">
        <v>127</v>
      </c>
      <c r="F26" s="266"/>
      <c r="H26" s="86">
        <v>130</v>
      </c>
      <c r="I26" s="19">
        <f t="shared" si="4"/>
        <v>130</v>
      </c>
      <c r="J26" s="19">
        <f t="shared" si="5"/>
        <v>130</v>
      </c>
      <c r="K26" s="19">
        <v>112</v>
      </c>
      <c r="L26" s="19">
        <v>2</v>
      </c>
      <c r="M26" s="19">
        <v>14</v>
      </c>
      <c r="N26" s="19">
        <v>2</v>
      </c>
      <c r="O26" s="96" t="s">
        <v>49</v>
      </c>
      <c r="P26" s="86">
        <v>838</v>
      </c>
      <c r="Q26" s="19">
        <f t="shared" si="6"/>
        <v>838</v>
      </c>
      <c r="R26" s="19">
        <f t="shared" si="7"/>
        <v>838</v>
      </c>
      <c r="S26" s="19">
        <v>724</v>
      </c>
      <c r="T26" s="19">
        <v>12</v>
      </c>
      <c r="U26" s="19">
        <v>86</v>
      </c>
      <c r="V26" s="19">
        <v>16</v>
      </c>
      <c r="W26" s="96" t="s">
        <v>49</v>
      </c>
    </row>
    <row r="27" spans="4:23" ht="12" customHeight="1">
      <c r="D27" s="113" t="s">
        <v>175</v>
      </c>
      <c r="E27" s="266" t="s">
        <v>120</v>
      </c>
      <c r="F27" s="266"/>
      <c r="H27" s="86">
        <v>469</v>
      </c>
      <c r="I27" s="19">
        <f t="shared" si="4"/>
        <v>469</v>
      </c>
      <c r="J27" s="19">
        <f t="shared" si="5"/>
        <v>460</v>
      </c>
      <c r="K27" s="19">
        <v>316</v>
      </c>
      <c r="L27" s="19">
        <v>26</v>
      </c>
      <c r="M27" s="19">
        <v>117</v>
      </c>
      <c r="N27" s="19">
        <v>1</v>
      </c>
      <c r="O27" s="8">
        <v>9</v>
      </c>
      <c r="P27" s="86">
        <v>990</v>
      </c>
      <c r="Q27" s="19">
        <f t="shared" si="6"/>
        <v>990</v>
      </c>
      <c r="R27" s="19">
        <f t="shared" si="7"/>
        <v>972</v>
      </c>
      <c r="S27" s="19">
        <v>672</v>
      </c>
      <c r="T27" s="19">
        <v>52</v>
      </c>
      <c r="U27" s="19">
        <v>246</v>
      </c>
      <c r="V27" s="19">
        <v>2</v>
      </c>
      <c r="W27" s="19">
        <v>18</v>
      </c>
    </row>
    <row r="28" spans="4:23" ht="12" customHeight="1">
      <c r="D28" s="113" t="s">
        <v>174</v>
      </c>
      <c r="E28" s="266" t="s">
        <v>118</v>
      </c>
      <c r="F28" s="266"/>
      <c r="H28" s="86">
        <v>809</v>
      </c>
      <c r="I28" s="19">
        <f t="shared" si="4"/>
        <v>809</v>
      </c>
      <c r="J28" s="19">
        <f t="shared" si="5"/>
        <v>801</v>
      </c>
      <c r="K28" s="19">
        <v>603</v>
      </c>
      <c r="L28" s="19">
        <v>47</v>
      </c>
      <c r="M28" s="19">
        <v>146</v>
      </c>
      <c r="N28" s="19">
        <v>5</v>
      </c>
      <c r="O28" s="8">
        <v>8</v>
      </c>
      <c r="P28" s="86">
        <v>2614</v>
      </c>
      <c r="Q28" s="19">
        <f t="shared" si="6"/>
        <v>2614</v>
      </c>
      <c r="R28" s="19">
        <f t="shared" si="7"/>
        <v>2580</v>
      </c>
      <c r="S28" s="19">
        <v>1943</v>
      </c>
      <c r="T28" s="19">
        <v>148</v>
      </c>
      <c r="U28" s="19">
        <v>473</v>
      </c>
      <c r="V28" s="19">
        <v>16</v>
      </c>
      <c r="W28" s="19">
        <v>34</v>
      </c>
    </row>
    <row r="29" spans="8:23" ht="7.5" customHeight="1">
      <c r="H29" s="86"/>
      <c r="I29" s="19"/>
      <c r="J29" s="19"/>
      <c r="K29" s="19"/>
      <c r="L29" s="19"/>
      <c r="M29" s="19"/>
      <c r="N29" s="19"/>
      <c r="O29" s="8"/>
      <c r="P29" s="86"/>
      <c r="Q29" s="19"/>
      <c r="R29" s="19"/>
      <c r="S29" s="19"/>
      <c r="T29" s="19"/>
      <c r="U29" s="19"/>
      <c r="V29" s="19"/>
      <c r="W29" s="19"/>
    </row>
    <row r="30" spans="2:23" ht="12" customHeight="1">
      <c r="B30" s="35" t="s">
        <v>173</v>
      </c>
      <c r="C30" s="266" t="s">
        <v>116</v>
      </c>
      <c r="D30" s="266"/>
      <c r="E30" s="266"/>
      <c r="F30" s="266"/>
      <c r="H30" s="86">
        <v>104</v>
      </c>
      <c r="I30" s="19">
        <f>SUM(J30,O30)</f>
        <v>104</v>
      </c>
      <c r="J30" s="19">
        <f>SUM(K30:N30)</f>
        <v>104</v>
      </c>
      <c r="K30" s="19">
        <v>47</v>
      </c>
      <c r="L30" s="19">
        <v>5</v>
      </c>
      <c r="M30" s="19">
        <v>48</v>
      </c>
      <c r="N30" s="19">
        <v>4</v>
      </c>
      <c r="O30" s="96" t="s">
        <v>49</v>
      </c>
      <c r="P30" s="86">
        <v>280</v>
      </c>
      <c r="Q30" s="19">
        <f>SUM(R30,W30)</f>
        <v>280</v>
      </c>
      <c r="R30" s="19">
        <f>SUM(S30:V30)</f>
        <v>280</v>
      </c>
      <c r="S30" s="19">
        <v>139</v>
      </c>
      <c r="T30" s="19">
        <v>13</v>
      </c>
      <c r="U30" s="19">
        <v>115</v>
      </c>
      <c r="V30" s="19">
        <v>13</v>
      </c>
      <c r="W30" s="96" t="s">
        <v>49</v>
      </c>
    </row>
    <row r="31" spans="8:23" ht="7.5" customHeight="1">
      <c r="H31" s="86"/>
      <c r="I31" s="19"/>
      <c r="J31" s="19"/>
      <c r="K31" s="19"/>
      <c r="L31" s="19"/>
      <c r="M31" s="19"/>
      <c r="N31" s="19"/>
      <c r="O31" s="8"/>
      <c r="P31" s="86"/>
      <c r="Q31" s="19"/>
      <c r="R31" s="19"/>
      <c r="S31" s="19"/>
      <c r="T31" s="19"/>
      <c r="U31" s="19"/>
      <c r="V31" s="19"/>
      <c r="W31" s="19"/>
    </row>
    <row r="32" spans="2:23" ht="12" customHeight="1">
      <c r="B32" s="35" t="s">
        <v>172</v>
      </c>
      <c r="C32" s="266" t="s">
        <v>114</v>
      </c>
      <c r="D32" s="266"/>
      <c r="E32" s="266"/>
      <c r="F32" s="266"/>
      <c r="H32" s="86">
        <v>18879</v>
      </c>
      <c r="I32" s="19">
        <f>SUM(J32,O32)</f>
        <v>18565</v>
      </c>
      <c r="J32" s="19">
        <f>SUM(K32:N32)</f>
        <v>17965</v>
      </c>
      <c r="K32" s="19">
        <v>8572</v>
      </c>
      <c r="L32" s="19">
        <v>1443</v>
      </c>
      <c r="M32" s="19">
        <v>7400</v>
      </c>
      <c r="N32" s="19">
        <v>550</v>
      </c>
      <c r="O32" s="8">
        <v>600</v>
      </c>
      <c r="P32" s="86">
        <v>18879</v>
      </c>
      <c r="Q32" s="19">
        <f>SUM(R32,W32)</f>
        <v>18565</v>
      </c>
      <c r="R32" s="19">
        <f>SUM(S32:V32)</f>
        <v>17965</v>
      </c>
      <c r="S32" s="19">
        <v>8572</v>
      </c>
      <c r="T32" s="19">
        <v>1443</v>
      </c>
      <c r="U32" s="19">
        <v>7400</v>
      </c>
      <c r="V32" s="19">
        <v>550</v>
      </c>
      <c r="W32" s="19">
        <v>600</v>
      </c>
    </row>
    <row r="33" spans="8:23" ht="7.5" customHeight="1">
      <c r="H33" s="86"/>
      <c r="I33" s="19"/>
      <c r="J33" s="19"/>
      <c r="K33" s="19"/>
      <c r="L33" s="19"/>
      <c r="M33" s="19"/>
      <c r="N33" s="19"/>
      <c r="O33" s="8"/>
      <c r="P33" s="86"/>
      <c r="Q33" s="19"/>
      <c r="R33" s="19"/>
      <c r="S33" s="19"/>
      <c r="T33" s="19"/>
      <c r="U33" s="19"/>
      <c r="V33" s="19"/>
      <c r="W33" s="19"/>
    </row>
    <row r="34" spans="1:23" ht="12" customHeight="1">
      <c r="A34" s="10" t="s">
        <v>82</v>
      </c>
      <c r="H34" s="86"/>
      <c r="I34" s="19"/>
      <c r="J34" s="19"/>
      <c r="K34" s="19"/>
      <c r="L34" s="19"/>
      <c r="M34" s="19"/>
      <c r="N34" s="19"/>
      <c r="O34" s="8"/>
      <c r="P34" s="86"/>
      <c r="Q34" s="19"/>
      <c r="R34" s="19"/>
      <c r="S34" s="19"/>
      <c r="T34" s="19"/>
      <c r="U34" s="19"/>
      <c r="V34" s="19"/>
      <c r="W34" s="19"/>
    </row>
    <row r="35" spans="1:23" ht="12" customHeight="1">
      <c r="A35" s="272" t="s">
        <v>171</v>
      </c>
      <c r="B35" s="276"/>
      <c r="C35" s="276"/>
      <c r="D35" s="276"/>
      <c r="E35" s="276"/>
      <c r="F35" s="276"/>
      <c r="G35" s="28"/>
      <c r="H35" s="84">
        <v>2326</v>
      </c>
      <c r="I35" s="13">
        <f>SUM(J35,O35)</f>
        <v>2324</v>
      </c>
      <c r="J35" s="13">
        <f>SUM(K35:N35)</f>
        <v>2320</v>
      </c>
      <c r="K35" s="13">
        <v>2046</v>
      </c>
      <c r="L35" s="13">
        <v>57</v>
      </c>
      <c r="M35" s="13">
        <v>205</v>
      </c>
      <c r="N35" s="13">
        <v>12</v>
      </c>
      <c r="O35" s="13">
        <v>4</v>
      </c>
      <c r="P35" s="84">
        <v>10646</v>
      </c>
      <c r="Q35" s="13">
        <f>SUM(R35,W35)</f>
        <v>10636</v>
      </c>
      <c r="R35" s="13">
        <f>SUM(S35:V35)</f>
        <v>10618</v>
      </c>
      <c r="S35" s="13">
        <v>9433</v>
      </c>
      <c r="T35" s="13">
        <v>228</v>
      </c>
      <c r="U35" s="13">
        <v>892</v>
      </c>
      <c r="V35" s="13">
        <v>65</v>
      </c>
      <c r="W35" s="13">
        <v>18</v>
      </c>
    </row>
    <row r="36" ht="13.5" customHeight="1"/>
  </sheetData>
  <sheetProtection/>
  <mergeCells count="35">
    <mergeCell ref="A1:O1"/>
    <mergeCell ref="A2:G5"/>
    <mergeCell ref="P3:P5"/>
    <mergeCell ref="W4:W5"/>
    <mergeCell ref="I3:O3"/>
    <mergeCell ref="I4:I5"/>
    <mergeCell ref="P2:W2"/>
    <mergeCell ref="Q3:W3"/>
    <mergeCell ref="Q4:Q5"/>
    <mergeCell ref="R4:V4"/>
    <mergeCell ref="C30:F30"/>
    <mergeCell ref="C32:F32"/>
    <mergeCell ref="A35:F35"/>
    <mergeCell ref="H2:O2"/>
    <mergeCell ref="H3:H5"/>
    <mergeCell ref="J4:N4"/>
    <mergeCell ref="O4:O5"/>
    <mergeCell ref="E23:F23"/>
    <mergeCell ref="E24:F24"/>
    <mergeCell ref="E25:F25"/>
    <mergeCell ref="E26:F26"/>
    <mergeCell ref="E27:F27"/>
    <mergeCell ref="E28:F28"/>
    <mergeCell ref="E15:F15"/>
    <mergeCell ref="D17:F17"/>
    <mergeCell ref="E19:F19"/>
    <mergeCell ref="E20:F20"/>
    <mergeCell ref="E21:F21"/>
    <mergeCell ref="E22:F22"/>
    <mergeCell ref="A6:F6"/>
    <mergeCell ref="C8:F8"/>
    <mergeCell ref="D10:F10"/>
    <mergeCell ref="E12:F12"/>
    <mergeCell ref="E13:F13"/>
    <mergeCell ref="E14:F14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zoomScalePageLayoutView="0" workbookViewId="0" topLeftCell="A1">
      <selection activeCell="A1" sqref="A1:K1"/>
    </sheetView>
  </sheetViews>
  <sheetFormatPr defaultColWidth="9.140625" defaultRowHeight="15"/>
  <cols>
    <col min="1" max="2" width="3.140625" style="10" customWidth="1"/>
    <col min="3" max="3" width="21.57421875" style="10" customWidth="1"/>
    <col min="4" max="4" width="10.57421875" style="69" customWidth="1"/>
    <col min="5" max="11" width="10.57421875" style="1" customWidth="1"/>
    <col min="12" max="16384" width="9.00390625" style="1" customWidth="1"/>
  </cols>
  <sheetData>
    <row r="1" spans="1:11" ht="18" customHeight="1">
      <c r="A1" s="206" t="s">
        <v>241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3.5">
      <c r="A2" s="213" t="s">
        <v>240</v>
      </c>
      <c r="B2" s="234"/>
      <c r="C2" s="235"/>
      <c r="D2" s="38" t="s">
        <v>73</v>
      </c>
      <c r="E2" s="62" t="s">
        <v>108</v>
      </c>
      <c r="F2" s="62">
        <v>2</v>
      </c>
      <c r="G2" s="62">
        <v>3</v>
      </c>
      <c r="H2" s="62">
        <v>4</v>
      </c>
      <c r="I2" s="62">
        <v>5</v>
      </c>
      <c r="J2" s="62">
        <v>6</v>
      </c>
      <c r="K2" s="40" t="s">
        <v>107</v>
      </c>
    </row>
    <row r="3" spans="1:11" ht="13.5">
      <c r="A3" s="268" t="s">
        <v>0</v>
      </c>
      <c r="B3" s="268"/>
      <c r="C3" s="270"/>
      <c r="D3" s="127"/>
      <c r="E3" s="126"/>
      <c r="F3" s="126"/>
      <c r="G3" s="126"/>
      <c r="H3" s="126"/>
      <c r="I3" s="126"/>
      <c r="J3" s="126"/>
      <c r="K3" s="126"/>
    </row>
    <row r="4" spans="1:11" ht="13.5">
      <c r="A4" s="45"/>
      <c r="B4" s="45"/>
      <c r="C4" s="77" t="s">
        <v>100</v>
      </c>
      <c r="D4" s="127">
        <f>SUM(E4:K4)</f>
        <v>57560</v>
      </c>
      <c r="E4" s="126">
        <v>18879</v>
      </c>
      <c r="F4" s="126">
        <v>19785</v>
      </c>
      <c r="G4" s="126">
        <v>10216</v>
      </c>
      <c r="H4" s="126">
        <v>6234</v>
      </c>
      <c r="I4" s="126">
        <v>1812</v>
      </c>
      <c r="J4" s="126">
        <v>467</v>
      </c>
      <c r="K4" s="126">
        <v>167</v>
      </c>
    </row>
    <row r="5" spans="1:11" ht="13.5">
      <c r="A5" s="45"/>
      <c r="B5" s="45"/>
      <c r="C5" s="77" t="s">
        <v>80</v>
      </c>
      <c r="D5" s="127">
        <f>SUM(E5:K5)</f>
        <v>127125</v>
      </c>
      <c r="E5" s="126">
        <v>18879</v>
      </c>
      <c r="F5" s="126">
        <v>39570</v>
      </c>
      <c r="G5" s="126">
        <v>30648</v>
      </c>
      <c r="H5" s="126">
        <v>24936</v>
      </c>
      <c r="I5" s="126">
        <v>9060</v>
      </c>
      <c r="J5" s="126">
        <v>2802</v>
      </c>
      <c r="K5" s="126">
        <v>1230</v>
      </c>
    </row>
    <row r="6" spans="1:11" ht="9" customHeight="1">
      <c r="A6" s="45"/>
      <c r="B6" s="45"/>
      <c r="C6" s="45"/>
      <c r="D6" s="125"/>
      <c r="E6" s="124"/>
      <c r="F6" s="124"/>
      <c r="G6" s="124"/>
      <c r="H6" s="124"/>
      <c r="I6" s="124"/>
      <c r="J6" s="124"/>
      <c r="K6" s="124"/>
    </row>
    <row r="7" spans="1:11" ht="13.5">
      <c r="A7" s="1"/>
      <c r="B7" s="266" t="s">
        <v>239</v>
      </c>
      <c r="C7" s="271"/>
      <c r="D7" s="123"/>
      <c r="E7" s="104"/>
      <c r="F7" s="104"/>
      <c r="G7" s="104"/>
      <c r="H7" s="104"/>
      <c r="I7" s="104"/>
      <c r="J7" s="104"/>
      <c r="K7" s="104"/>
    </row>
    <row r="8" spans="3:11" ht="13.5">
      <c r="C8" s="55" t="s">
        <v>100</v>
      </c>
      <c r="D8" s="106">
        <f>SUM(E8:K8)</f>
        <v>27434</v>
      </c>
      <c r="E8" s="104">
        <v>9174</v>
      </c>
      <c r="F8" s="104">
        <v>11865</v>
      </c>
      <c r="G8" s="104">
        <v>4109</v>
      </c>
      <c r="H8" s="104">
        <v>1404</v>
      </c>
      <c r="I8" s="104">
        <v>548</v>
      </c>
      <c r="J8" s="104">
        <v>238</v>
      </c>
      <c r="K8" s="104">
        <v>96</v>
      </c>
    </row>
    <row r="9" spans="3:11" ht="13.5">
      <c r="C9" s="55" t="s">
        <v>80</v>
      </c>
      <c r="D9" s="106">
        <f>SUM(E9:K9)</f>
        <v>55715</v>
      </c>
      <c r="E9" s="104">
        <v>9174</v>
      </c>
      <c r="F9" s="104">
        <v>23730</v>
      </c>
      <c r="G9" s="104">
        <v>12327</v>
      </c>
      <c r="H9" s="104">
        <v>5616</v>
      </c>
      <c r="I9" s="104">
        <v>2740</v>
      </c>
      <c r="J9" s="104">
        <v>1428</v>
      </c>
      <c r="K9" s="104">
        <v>700</v>
      </c>
    </row>
    <row r="10" spans="1:11" ht="13.5">
      <c r="A10" s="28"/>
      <c r="B10" s="28"/>
      <c r="C10" s="44" t="s">
        <v>238</v>
      </c>
      <c r="D10" s="122">
        <f>SUM(E10:K10)</f>
        <v>38190</v>
      </c>
      <c r="E10" s="121">
        <v>9174</v>
      </c>
      <c r="F10" s="121">
        <v>19327</v>
      </c>
      <c r="G10" s="121">
        <v>6440</v>
      </c>
      <c r="H10" s="121">
        <v>2047</v>
      </c>
      <c r="I10" s="121">
        <v>709</v>
      </c>
      <c r="J10" s="121">
        <v>347</v>
      </c>
      <c r="K10" s="121">
        <v>146</v>
      </c>
    </row>
  </sheetData>
  <sheetProtection/>
  <mergeCells count="4">
    <mergeCell ref="A1:K1"/>
    <mergeCell ref="A3:C3"/>
    <mergeCell ref="B7:C7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J14" sqref="J14"/>
    </sheetView>
  </sheetViews>
  <sheetFormatPr defaultColWidth="9.140625" defaultRowHeight="15"/>
  <cols>
    <col min="1" max="3" width="2.140625" style="6" customWidth="1"/>
    <col min="4" max="4" width="4.00390625" style="128" bestFit="1" customWidth="1"/>
    <col min="5" max="5" width="2.140625" style="6" customWidth="1"/>
    <col min="6" max="6" width="34.57421875" style="6" customWidth="1"/>
    <col min="7" max="7" width="2.140625" style="6" customWidth="1"/>
    <col min="8" max="18" width="9.57421875" style="6" customWidth="1"/>
    <col min="19" max="16384" width="9.00390625" style="6" customWidth="1"/>
  </cols>
  <sheetData>
    <row r="1" spans="1:18" ht="30" customHeight="1">
      <c r="A1" s="221" t="s">
        <v>293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3.5" customHeight="1">
      <c r="A2" s="229" t="s">
        <v>170</v>
      </c>
      <c r="B2" s="229"/>
      <c r="C2" s="229"/>
      <c r="D2" s="229"/>
      <c r="E2" s="229"/>
      <c r="F2" s="229"/>
      <c r="G2" s="209"/>
      <c r="H2" s="141" t="s">
        <v>106</v>
      </c>
      <c r="I2" s="140"/>
      <c r="J2" s="277" t="s">
        <v>105</v>
      </c>
      <c r="K2" s="288"/>
      <c r="L2" s="255" t="s">
        <v>250</v>
      </c>
      <c r="M2" s="212" t="s">
        <v>249</v>
      </c>
      <c r="N2" s="219"/>
      <c r="O2" s="220"/>
      <c r="P2" s="212" t="s">
        <v>248</v>
      </c>
      <c r="Q2" s="219"/>
      <c r="R2" s="219"/>
    </row>
    <row r="3" spans="1:18" ht="39.75" customHeight="1">
      <c r="A3" s="232"/>
      <c r="B3" s="232"/>
      <c r="C3" s="232"/>
      <c r="D3" s="232"/>
      <c r="E3" s="232"/>
      <c r="F3" s="232"/>
      <c r="G3" s="210"/>
      <c r="H3" s="139"/>
      <c r="I3" s="138" t="s">
        <v>247</v>
      </c>
      <c r="J3" s="139"/>
      <c r="K3" s="138" t="s">
        <v>247</v>
      </c>
      <c r="L3" s="260"/>
      <c r="M3" s="42" t="s">
        <v>100</v>
      </c>
      <c r="N3" s="42" t="s">
        <v>80</v>
      </c>
      <c r="O3" s="138" t="s">
        <v>246</v>
      </c>
      <c r="P3" s="42" t="s">
        <v>100</v>
      </c>
      <c r="Q3" s="42" t="s">
        <v>80</v>
      </c>
      <c r="R3" s="137" t="s">
        <v>245</v>
      </c>
    </row>
    <row r="4" spans="1:18" ht="11.25" customHeight="1">
      <c r="A4" s="289" t="s">
        <v>0</v>
      </c>
      <c r="B4" s="289"/>
      <c r="C4" s="289"/>
      <c r="D4" s="289"/>
      <c r="E4" s="289"/>
      <c r="F4" s="289"/>
      <c r="G4" s="136"/>
      <c r="H4" s="32">
        <f aca="true" t="shared" si="0" ref="H4:R4">SUM(H6,H49,H51)</f>
        <v>57560</v>
      </c>
      <c r="I4" s="16">
        <f t="shared" si="0"/>
        <v>27434</v>
      </c>
      <c r="J4" s="16">
        <f t="shared" si="0"/>
        <v>127125</v>
      </c>
      <c r="K4" s="16">
        <f t="shared" si="0"/>
        <v>55715</v>
      </c>
      <c r="L4" s="16">
        <f t="shared" si="0"/>
        <v>38190</v>
      </c>
      <c r="M4" s="16">
        <f t="shared" si="0"/>
        <v>15133</v>
      </c>
      <c r="N4" s="16">
        <f t="shared" si="0"/>
        <v>30759</v>
      </c>
      <c r="O4" s="16">
        <f t="shared" si="0"/>
        <v>18522</v>
      </c>
      <c r="P4" s="16">
        <f t="shared" si="0"/>
        <v>3991</v>
      </c>
      <c r="Q4" s="16">
        <f t="shared" si="0"/>
        <v>8771</v>
      </c>
      <c r="R4" s="16">
        <f t="shared" si="0"/>
        <v>4243</v>
      </c>
    </row>
    <row r="5" spans="1:17" ht="9" customHeight="1">
      <c r="A5" s="55"/>
      <c r="B5" s="55"/>
      <c r="C5" s="55"/>
      <c r="D5" s="55"/>
      <c r="E5" s="55"/>
      <c r="F5" s="55"/>
      <c r="G5" s="10"/>
      <c r="H5" s="134"/>
      <c r="I5" s="133"/>
      <c r="J5" s="133"/>
      <c r="K5" s="133"/>
      <c r="L5" s="133"/>
      <c r="M5" s="133"/>
      <c r="N5" s="133"/>
      <c r="O5" s="133"/>
      <c r="P5" s="133"/>
      <c r="Q5" s="133"/>
    </row>
    <row r="6" spans="1:18" ht="11.25" customHeight="1">
      <c r="A6" s="10"/>
      <c r="B6" s="35" t="s">
        <v>191</v>
      </c>
      <c r="C6" s="266" t="s">
        <v>161</v>
      </c>
      <c r="D6" s="266"/>
      <c r="E6" s="266"/>
      <c r="F6" s="266"/>
      <c r="G6" s="10"/>
      <c r="H6" s="134">
        <f aca="true" t="shared" si="1" ref="H6:R6">SUM(H8,H15)</f>
        <v>38577</v>
      </c>
      <c r="I6" s="133">
        <f t="shared" si="1"/>
        <v>18225</v>
      </c>
      <c r="J6" s="133">
        <f t="shared" si="1"/>
        <v>107966</v>
      </c>
      <c r="K6" s="133">
        <f t="shared" si="1"/>
        <v>46443</v>
      </c>
      <c r="L6" s="133">
        <f t="shared" si="1"/>
        <v>28962</v>
      </c>
      <c r="M6" s="133">
        <f t="shared" si="1"/>
        <v>9740</v>
      </c>
      <c r="N6" s="133">
        <f t="shared" si="1"/>
        <v>25330</v>
      </c>
      <c r="O6" s="133">
        <f t="shared" si="1"/>
        <v>13125</v>
      </c>
      <c r="P6" s="133">
        <f t="shared" si="1"/>
        <v>2677</v>
      </c>
      <c r="Q6" s="133">
        <f t="shared" si="1"/>
        <v>7443</v>
      </c>
      <c r="R6" s="133">
        <f t="shared" si="1"/>
        <v>2927</v>
      </c>
    </row>
    <row r="7" spans="1:17" ht="9" customHeight="1">
      <c r="A7" s="10"/>
      <c r="B7" s="35"/>
      <c r="C7" s="55"/>
      <c r="D7" s="55"/>
      <c r="E7" s="55"/>
      <c r="F7" s="55"/>
      <c r="G7" s="10"/>
      <c r="H7" s="134"/>
      <c r="I7" s="133"/>
      <c r="J7" s="133"/>
      <c r="K7" s="133"/>
      <c r="L7" s="133"/>
      <c r="M7" s="133"/>
      <c r="N7" s="133"/>
      <c r="O7" s="133"/>
      <c r="P7" s="133"/>
      <c r="Q7" s="133"/>
    </row>
    <row r="8" spans="1:18" ht="11.25" customHeight="1">
      <c r="A8" s="10"/>
      <c r="B8" s="10"/>
      <c r="C8" s="35" t="s">
        <v>190</v>
      </c>
      <c r="D8" s="275" t="s">
        <v>159</v>
      </c>
      <c r="E8" s="266"/>
      <c r="F8" s="266"/>
      <c r="G8" s="10"/>
      <c r="H8" s="134">
        <f aca="true" t="shared" si="2" ref="H8:R8">SUM(H10:H13)</f>
        <v>34296</v>
      </c>
      <c r="I8" s="133">
        <f t="shared" si="2"/>
        <v>14847</v>
      </c>
      <c r="J8" s="133">
        <f t="shared" si="2"/>
        <v>91685</v>
      </c>
      <c r="K8" s="133">
        <f t="shared" si="2"/>
        <v>33468</v>
      </c>
      <c r="L8" s="133">
        <f t="shared" si="2"/>
        <v>24295</v>
      </c>
      <c r="M8" s="133">
        <f t="shared" si="2"/>
        <v>7258</v>
      </c>
      <c r="N8" s="133">
        <f t="shared" si="2"/>
        <v>15965</v>
      </c>
      <c r="O8" s="133">
        <f t="shared" si="2"/>
        <v>10306</v>
      </c>
      <c r="P8" s="133">
        <f t="shared" si="2"/>
        <v>1549</v>
      </c>
      <c r="Q8" s="133">
        <f t="shared" si="2"/>
        <v>3365</v>
      </c>
      <c r="R8" s="133">
        <f t="shared" si="2"/>
        <v>1764</v>
      </c>
    </row>
    <row r="9" spans="1:18" ht="9" customHeight="1">
      <c r="A9" s="10"/>
      <c r="B9" s="10"/>
      <c r="C9" s="35"/>
      <c r="D9" s="114"/>
      <c r="E9" s="55"/>
      <c r="F9" s="55"/>
      <c r="G9" s="10"/>
      <c r="H9" s="134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18" ht="11.25" customHeight="1">
      <c r="A10" s="10"/>
      <c r="B10" s="10"/>
      <c r="C10" s="10"/>
      <c r="D10" s="113" t="s">
        <v>189</v>
      </c>
      <c r="E10" s="266" t="s">
        <v>157</v>
      </c>
      <c r="F10" s="266"/>
      <c r="G10" s="10"/>
      <c r="H10" s="134">
        <v>14493</v>
      </c>
      <c r="I10" s="133">
        <v>8905</v>
      </c>
      <c r="J10" s="133">
        <v>28986</v>
      </c>
      <c r="K10" s="133">
        <v>17810</v>
      </c>
      <c r="L10" s="133">
        <v>16102</v>
      </c>
      <c r="M10" s="133">
        <v>4221</v>
      </c>
      <c r="N10" s="133">
        <v>8442</v>
      </c>
      <c r="O10" s="133">
        <v>6682</v>
      </c>
      <c r="P10" s="133">
        <v>653</v>
      </c>
      <c r="Q10" s="133">
        <v>1306</v>
      </c>
      <c r="R10" s="133">
        <v>826</v>
      </c>
    </row>
    <row r="11" spans="1:18" ht="11.25" customHeight="1">
      <c r="A11" s="10"/>
      <c r="B11" s="10"/>
      <c r="C11" s="10"/>
      <c r="D11" s="113" t="s">
        <v>188</v>
      </c>
      <c r="E11" s="266" t="s">
        <v>155</v>
      </c>
      <c r="F11" s="266"/>
      <c r="G11" s="10"/>
      <c r="H11" s="134">
        <v>13353</v>
      </c>
      <c r="I11" s="133">
        <v>2929</v>
      </c>
      <c r="J11" s="133">
        <v>47619</v>
      </c>
      <c r="K11" s="133">
        <v>9237</v>
      </c>
      <c r="L11" s="133">
        <v>5042</v>
      </c>
      <c r="M11" s="133">
        <v>1093</v>
      </c>
      <c r="N11" s="133">
        <v>3392</v>
      </c>
      <c r="O11" s="133">
        <v>1675</v>
      </c>
      <c r="P11" s="133">
        <v>150</v>
      </c>
      <c r="Q11" s="133">
        <v>462</v>
      </c>
      <c r="R11" s="133">
        <v>192</v>
      </c>
    </row>
    <row r="12" spans="1:18" ht="11.25" customHeight="1">
      <c r="A12" s="10"/>
      <c r="B12" s="10"/>
      <c r="C12" s="10"/>
      <c r="D12" s="113" t="s">
        <v>187</v>
      </c>
      <c r="E12" s="266" t="s">
        <v>153</v>
      </c>
      <c r="F12" s="266"/>
      <c r="G12" s="10"/>
      <c r="H12" s="134">
        <v>778</v>
      </c>
      <c r="I12" s="133">
        <v>423</v>
      </c>
      <c r="J12" s="133">
        <v>1761</v>
      </c>
      <c r="K12" s="133">
        <v>896</v>
      </c>
      <c r="L12" s="133">
        <v>431</v>
      </c>
      <c r="M12" s="133">
        <v>258</v>
      </c>
      <c r="N12" s="133">
        <v>542</v>
      </c>
      <c r="O12" s="133">
        <v>259</v>
      </c>
      <c r="P12" s="133">
        <v>95</v>
      </c>
      <c r="Q12" s="133">
        <v>204</v>
      </c>
      <c r="R12" s="133">
        <v>95</v>
      </c>
    </row>
    <row r="13" spans="1:18" ht="11.25" customHeight="1">
      <c r="A13" s="10"/>
      <c r="B13" s="10"/>
      <c r="C13" s="10"/>
      <c r="D13" s="113" t="s">
        <v>186</v>
      </c>
      <c r="E13" s="266" t="s">
        <v>151</v>
      </c>
      <c r="F13" s="266"/>
      <c r="G13" s="10"/>
      <c r="H13" s="134">
        <v>5672</v>
      </c>
      <c r="I13" s="133">
        <v>2590</v>
      </c>
      <c r="J13" s="133">
        <v>13319</v>
      </c>
      <c r="K13" s="133">
        <v>5525</v>
      </c>
      <c r="L13" s="133">
        <v>2720</v>
      </c>
      <c r="M13" s="133">
        <v>1686</v>
      </c>
      <c r="N13" s="133">
        <v>3589</v>
      </c>
      <c r="O13" s="133">
        <v>1690</v>
      </c>
      <c r="P13" s="133">
        <v>651</v>
      </c>
      <c r="Q13" s="133">
        <v>1393</v>
      </c>
      <c r="R13" s="133">
        <v>651</v>
      </c>
    </row>
    <row r="14" spans="1:18" ht="9" customHeight="1">
      <c r="A14" s="10"/>
      <c r="B14" s="10"/>
      <c r="C14" s="10"/>
      <c r="D14" s="82"/>
      <c r="E14" s="10"/>
      <c r="F14" s="10"/>
      <c r="G14" s="10"/>
      <c r="H14" s="134"/>
      <c r="I14" s="133"/>
      <c r="J14" s="133"/>
      <c r="K14" s="133"/>
      <c r="L14" s="133"/>
      <c r="M14" s="133"/>
      <c r="N14" s="133"/>
      <c r="O14" s="133"/>
      <c r="P14" s="133"/>
      <c r="Q14" s="133"/>
      <c r="R14" s="133"/>
    </row>
    <row r="15" spans="1:18" ht="11.25" customHeight="1">
      <c r="A15" s="10"/>
      <c r="B15" s="10"/>
      <c r="C15" s="35" t="s">
        <v>185</v>
      </c>
      <c r="D15" s="275" t="s">
        <v>184</v>
      </c>
      <c r="E15" s="266"/>
      <c r="F15" s="266"/>
      <c r="G15" s="10"/>
      <c r="H15" s="134">
        <f aca="true" t="shared" si="3" ref="H15:R15">SUM(H17,H21,H25,H29,H33,H35,H37,H41,H45,H47)</f>
        <v>4281</v>
      </c>
      <c r="I15" s="133">
        <f t="shared" si="3"/>
        <v>3378</v>
      </c>
      <c r="J15" s="133">
        <f t="shared" si="3"/>
        <v>16281</v>
      </c>
      <c r="K15" s="133">
        <f t="shared" si="3"/>
        <v>12975</v>
      </c>
      <c r="L15" s="133">
        <f t="shared" si="3"/>
        <v>4667</v>
      </c>
      <c r="M15" s="133">
        <f t="shared" si="3"/>
        <v>2482</v>
      </c>
      <c r="N15" s="133">
        <f t="shared" si="3"/>
        <v>9365</v>
      </c>
      <c r="O15" s="133">
        <f t="shared" si="3"/>
        <v>2819</v>
      </c>
      <c r="P15" s="133">
        <f t="shared" si="3"/>
        <v>1128</v>
      </c>
      <c r="Q15" s="133">
        <f t="shared" si="3"/>
        <v>4078</v>
      </c>
      <c r="R15" s="133">
        <f t="shared" si="3"/>
        <v>1163</v>
      </c>
    </row>
    <row r="16" spans="1:18" ht="9" customHeight="1">
      <c r="A16" s="10"/>
      <c r="B16" s="10"/>
      <c r="C16" s="10"/>
      <c r="D16" s="82"/>
      <c r="E16" s="10"/>
      <c r="F16" s="10"/>
      <c r="G16" s="10"/>
      <c r="H16" s="134"/>
      <c r="I16" s="133"/>
      <c r="J16" s="133"/>
      <c r="K16" s="133"/>
      <c r="L16" s="133"/>
      <c r="M16" s="133"/>
      <c r="N16" s="133"/>
      <c r="O16" s="133"/>
      <c r="P16" s="133"/>
      <c r="Q16" s="133"/>
      <c r="R16" s="133"/>
    </row>
    <row r="17" spans="1:18" ht="11.25" customHeight="1">
      <c r="A17" s="10"/>
      <c r="B17" s="10"/>
      <c r="C17" s="10"/>
      <c r="D17" s="113" t="s">
        <v>183</v>
      </c>
      <c r="E17" s="266" t="s">
        <v>147</v>
      </c>
      <c r="F17" s="266"/>
      <c r="G17" s="10"/>
      <c r="H17" s="134">
        <f aca="true" t="shared" si="4" ref="H17:R17">SUM(H18:H19)</f>
        <v>101</v>
      </c>
      <c r="I17" s="133">
        <f t="shared" si="4"/>
        <v>79</v>
      </c>
      <c r="J17" s="133">
        <f t="shared" si="4"/>
        <v>404</v>
      </c>
      <c r="K17" s="133">
        <f t="shared" si="4"/>
        <v>316</v>
      </c>
      <c r="L17" s="133">
        <f t="shared" si="4"/>
        <v>157</v>
      </c>
      <c r="M17" s="133">
        <f t="shared" si="4"/>
        <v>66</v>
      </c>
      <c r="N17" s="133">
        <f t="shared" si="4"/>
        <v>264</v>
      </c>
      <c r="O17" s="133">
        <f t="shared" si="4"/>
        <v>124</v>
      </c>
      <c r="P17" s="133">
        <f t="shared" si="4"/>
        <v>26</v>
      </c>
      <c r="Q17" s="133">
        <f t="shared" si="4"/>
        <v>104</v>
      </c>
      <c r="R17" s="133">
        <f t="shared" si="4"/>
        <v>39</v>
      </c>
    </row>
    <row r="18" spans="1:18" ht="11.25">
      <c r="A18" s="10"/>
      <c r="B18" s="10"/>
      <c r="C18" s="10"/>
      <c r="D18" s="82"/>
      <c r="E18" s="35" t="s">
        <v>243</v>
      </c>
      <c r="F18" s="55" t="s">
        <v>144</v>
      </c>
      <c r="G18" s="10"/>
      <c r="H18" s="134">
        <v>64</v>
      </c>
      <c r="I18" s="133">
        <v>57</v>
      </c>
      <c r="J18" s="133">
        <v>256</v>
      </c>
      <c r="K18" s="133">
        <v>228</v>
      </c>
      <c r="L18" s="133">
        <v>111</v>
      </c>
      <c r="M18" s="133">
        <v>48</v>
      </c>
      <c r="N18" s="133">
        <v>192</v>
      </c>
      <c r="O18" s="133">
        <v>91</v>
      </c>
      <c r="P18" s="133">
        <v>23</v>
      </c>
      <c r="Q18" s="133">
        <v>92</v>
      </c>
      <c r="R18" s="133">
        <v>34</v>
      </c>
    </row>
    <row r="19" spans="1:18" ht="11.25">
      <c r="A19" s="10"/>
      <c r="B19" s="10"/>
      <c r="C19" s="10"/>
      <c r="D19" s="82"/>
      <c r="E19" s="35" t="s">
        <v>242</v>
      </c>
      <c r="F19" s="55" t="s">
        <v>143</v>
      </c>
      <c r="G19" s="10"/>
      <c r="H19" s="134">
        <v>37</v>
      </c>
      <c r="I19" s="133">
        <v>22</v>
      </c>
      <c r="J19" s="133">
        <v>148</v>
      </c>
      <c r="K19" s="133">
        <v>88</v>
      </c>
      <c r="L19" s="133">
        <v>46</v>
      </c>
      <c r="M19" s="133">
        <v>18</v>
      </c>
      <c r="N19" s="133">
        <v>72</v>
      </c>
      <c r="O19" s="133">
        <v>33</v>
      </c>
      <c r="P19" s="133">
        <v>3</v>
      </c>
      <c r="Q19" s="133">
        <v>12</v>
      </c>
      <c r="R19" s="133">
        <v>5</v>
      </c>
    </row>
    <row r="20" spans="1:18" ht="9" customHeight="1">
      <c r="A20" s="10"/>
      <c r="B20" s="10"/>
      <c r="C20" s="10"/>
      <c r="D20" s="82"/>
      <c r="E20" s="10"/>
      <c r="F20" s="10"/>
      <c r="G20" s="10"/>
      <c r="H20" s="134"/>
      <c r="I20" s="133"/>
      <c r="J20" s="133"/>
      <c r="K20" s="133"/>
      <c r="L20" s="133"/>
      <c r="M20" s="133"/>
      <c r="N20" s="133"/>
      <c r="O20" s="133"/>
      <c r="P20" s="133"/>
      <c r="Q20" s="133"/>
      <c r="R20" s="133"/>
    </row>
    <row r="21" spans="1:18" ht="11.25" customHeight="1">
      <c r="A21" s="10"/>
      <c r="B21" s="10"/>
      <c r="C21" s="10"/>
      <c r="D21" s="113" t="s">
        <v>182</v>
      </c>
      <c r="E21" s="266" t="s">
        <v>145</v>
      </c>
      <c r="F21" s="266"/>
      <c r="G21" s="10"/>
      <c r="H21" s="134">
        <f aca="true" t="shared" si="5" ref="H21:R21">SUM(H22:H23)</f>
        <v>835</v>
      </c>
      <c r="I21" s="133">
        <f t="shared" si="5"/>
        <v>800</v>
      </c>
      <c r="J21" s="133">
        <f t="shared" si="5"/>
        <v>2505</v>
      </c>
      <c r="K21" s="133">
        <f t="shared" si="5"/>
        <v>2400</v>
      </c>
      <c r="L21" s="133">
        <f t="shared" si="5"/>
        <v>1105</v>
      </c>
      <c r="M21" s="133">
        <f t="shared" si="5"/>
        <v>731</v>
      </c>
      <c r="N21" s="133">
        <f t="shared" si="5"/>
        <v>2193</v>
      </c>
      <c r="O21" s="133">
        <f t="shared" si="5"/>
        <v>748</v>
      </c>
      <c r="P21" s="133">
        <f t="shared" si="5"/>
        <v>488</v>
      </c>
      <c r="Q21" s="133">
        <f t="shared" si="5"/>
        <v>1464</v>
      </c>
      <c r="R21" s="133">
        <f t="shared" si="5"/>
        <v>488</v>
      </c>
    </row>
    <row r="22" spans="1:18" ht="11.25">
      <c r="A22" s="10"/>
      <c r="B22" s="10"/>
      <c r="C22" s="10"/>
      <c r="D22" s="113"/>
      <c r="E22" s="35" t="s">
        <v>243</v>
      </c>
      <c r="F22" s="55" t="s">
        <v>144</v>
      </c>
      <c r="G22" s="10"/>
      <c r="H22" s="134">
        <v>519</v>
      </c>
      <c r="I22" s="133">
        <v>498</v>
      </c>
      <c r="J22" s="133">
        <v>1557</v>
      </c>
      <c r="K22" s="133">
        <v>1494</v>
      </c>
      <c r="L22" s="133">
        <v>665</v>
      </c>
      <c r="M22" s="133">
        <v>459</v>
      </c>
      <c r="N22" s="133">
        <v>1377</v>
      </c>
      <c r="O22" s="133">
        <v>462</v>
      </c>
      <c r="P22" s="133">
        <v>309</v>
      </c>
      <c r="Q22" s="133">
        <v>927</v>
      </c>
      <c r="R22" s="133">
        <v>309</v>
      </c>
    </row>
    <row r="23" spans="1:18" ht="11.25">
      <c r="A23" s="10"/>
      <c r="B23" s="10"/>
      <c r="C23" s="10"/>
      <c r="D23" s="113"/>
      <c r="E23" s="35" t="s">
        <v>242</v>
      </c>
      <c r="F23" s="55" t="s">
        <v>143</v>
      </c>
      <c r="G23" s="10"/>
      <c r="H23" s="134">
        <v>316</v>
      </c>
      <c r="I23" s="133">
        <v>302</v>
      </c>
      <c r="J23" s="133">
        <v>948</v>
      </c>
      <c r="K23" s="133">
        <v>906</v>
      </c>
      <c r="L23" s="133">
        <v>440</v>
      </c>
      <c r="M23" s="133">
        <v>272</v>
      </c>
      <c r="N23" s="133">
        <v>816</v>
      </c>
      <c r="O23" s="133">
        <v>286</v>
      </c>
      <c r="P23" s="133">
        <v>179</v>
      </c>
      <c r="Q23" s="133">
        <v>537</v>
      </c>
      <c r="R23" s="133">
        <v>179</v>
      </c>
    </row>
    <row r="24" spans="1:18" ht="9" customHeight="1">
      <c r="A24" s="10"/>
      <c r="B24" s="10"/>
      <c r="C24" s="10"/>
      <c r="D24" s="82"/>
      <c r="E24" s="10"/>
      <c r="F24" s="10"/>
      <c r="G24" s="10"/>
      <c r="H24" s="134"/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18" ht="11.25" customHeight="1">
      <c r="A25" s="10"/>
      <c r="B25" s="10"/>
      <c r="C25" s="10"/>
      <c r="D25" s="113" t="s">
        <v>181</v>
      </c>
      <c r="E25" s="266" t="s">
        <v>141</v>
      </c>
      <c r="F25" s="266"/>
      <c r="G25" s="10"/>
      <c r="H25" s="134">
        <f aca="true" t="shared" si="6" ref="H25:R25">SUM(H26:H27)</f>
        <v>227</v>
      </c>
      <c r="I25" s="133">
        <f t="shared" si="6"/>
        <v>178</v>
      </c>
      <c r="J25" s="133">
        <f t="shared" si="6"/>
        <v>1316</v>
      </c>
      <c r="K25" s="133">
        <f t="shared" si="6"/>
        <v>1031</v>
      </c>
      <c r="L25" s="133">
        <f t="shared" si="6"/>
        <v>329</v>
      </c>
      <c r="M25" s="133">
        <f t="shared" si="6"/>
        <v>102</v>
      </c>
      <c r="N25" s="133">
        <f t="shared" si="6"/>
        <v>581</v>
      </c>
      <c r="O25" s="133">
        <f t="shared" si="6"/>
        <v>172</v>
      </c>
      <c r="P25" s="133">
        <f t="shared" si="6"/>
        <v>28</v>
      </c>
      <c r="Q25" s="133">
        <f t="shared" si="6"/>
        <v>156</v>
      </c>
      <c r="R25" s="133">
        <f t="shared" si="6"/>
        <v>37</v>
      </c>
    </row>
    <row r="26" spans="1:18" ht="11.25">
      <c r="A26" s="10"/>
      <c r="B26" s="10"/>
      <c r="C26" s="10"/>
      <c r="D26" s="82"/>
      <c r="E26" s="35" t="s">
        <v>243</v>
      </c>
      <c r="F26" s="55" t="s">
        <v>138</v>
      </c>
      <c r="G26" s="10"/>
      <c r="H26" s="134">
        <v>165</v>
      </c>
      <c r="I26" s="133">
        <v>136</v>
      </c>
      <c r="J26" s="133">
        <v>966</v>
      </c>
      <c r="K26" s="133">
        <v>798</v>
      </c>
      <c r="L26" s="133">
        <v>254</v>
      </c>
      <c r="M26" s="133">
        <v>79</v>
      </c>
      <c r="N26" s="133">
        <v>459</v>
      </c>
      <c r="O26" s="133">
        <v>134</v>
      </c>
      <c r="P26" s="133">
        <v>22</v>
      </c>
      <c r="Q26" s="133">
        <v>126</v>
      </c>
      <c r="R26" s="133">
        <v>30</v>
      </c>
    </row>
    <row r="27" spans="1:18" ht="11.25">
      <c r="A27" s="10"/>
      <c r="B27" s="10"/>
      <c r="C27" s="10"/>
      <c r="D27" s="82"/>
      <c r="E27" s="35" t="s">
        <v>242</v>
      </c>
      <c r="F27" s="55" t="s">
        <v>137</v>
      </c>
      <c r="G27" s="10"/>
      <c r="H27" s="134">
        <v>62</v>
      </c>
      <c r="I27" s="133">
        <v>42</v>
      </c>
      <c r="J27" s="133">
        <v>350</v>
      </c>
      <c r="K27" s="133">
        <v>233</v>
      </c>
      <c r="L27" s="133">
        <v>75</v>
      </c>
      <c r="M27" s="133">
        <v>23</v>
      </c>
      <c r="N27" s="133">
        <v>122</v>
      </c>
      <c r="O27" s="133">
        <v>38</v>
      </c>
      <c r="P27" s="133">
        <v>6</v>
      </c>
      <c r="Q27" s="133">
        <v>30</v>
      </c>
      <c r="R27" s="133">
        <v>7</v>
      </c>
    </row>
    <row r="28" spans="1:18" ht="9" customHeight="1">
      <c r="A28" s="10"/>
      <c r="B28" s="10"/>
      <c r="C28" s="10"/>
      <c r="D28" s="82"/>
      <c r="E28" s="10"/>
      <c r="F28" s="10"/>
      <c r="G28" s="10"/>
      <c r="H28" s="134"/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18" ht="11.25" customHeight="1">
      <c r="A29" s="10"/>
      <c r="B29" s="10"/>
      <c r="C29" s="10"/>
      <c r="D29" s="113" t="s">
        <v>180</v>
      </c>
      <c r="E29" s="266" t="s">
        <v>139</v>
      </c>
      <c r="F29" s="266"/>
      <c r="G29" s="10"/>
      <c r="H29" s="134">
        <f aca="true" t="shared" si="7" ref="H29:R29">SUM(H30:H31)</f>
        <v>1033</v>
      </c>
      <c r="I29" s="133">
        <f t="shared" si="7"/>
        <v>965</v>
      </c>
      <c r="J29" s="133">
        <f t="shared" si="7"/>
        <v>4734</v>
      </c>
      <c r="K29" s="133">
        <f t="shared" si="7"/>
        <v>4416</v>
      </c>
      <c r="L29" s="133">
        <f t="shared" si="7"/>
        <v>1100</v>
      </c>
      <c r="M29" s="133">
        <f t="shared" si="7"/>
        <v>759</v>
      </c>
      <c r="N29" s="133">
        <f t="shared" si="7"/>
        <v>3400</v>
      </c>
      <c r="O29" s="133">
        <f t="shared" si="7"/>
        <v>764</v>
      </c>
      <c r="P29" s="133">
        <f t="shared" si="7"/>
        <v>318</v>
      </c>
      <c r="Q29" s="133">
        <f t="shared" si="7"/>
        <v>1373</v>
      </c>
      <c r="R29" s="133">
        <f t="shared" si="7"/>
        <v>318</v>
      </c>
    </row>
    <row r="30" spans="1:18" ht="11.25">
      <c r="A30" s="10"/>
      <c r="B30" s="10"/>
      <c r="C30" s="10"/>
      <c r="D30" s="82"/>
      <c r="E30" s="35" t="s">
        <v>243</v>
      </c>
      <c r="F30" s="55" t="s">
        <v>138</v>
      </c>
      <c r="G30" s="10"/>
      <c r="H30" s="134">
        <v>660</v>
      </c>
      <c r="I30" s="133">
        <v>632</v>
      </c>
      <c r="J30" s="133">
        <v>3044</v>
      </c>
      <c r="K30" s="133">
        <v>2909</v>
      </c>
      <c r="L30" s="133">
        <v>711</v>
      </c>
      <c r="M30" s="133">
        <v>518</v>
      </c>
      <c r="N30" s="133">
        <v>2336</v>
      </c>
      <c r="O30" s="133">
        <v>519</v>
      </c>
      <c r="P30" s="133">
        <v>213</v>
      </c>
      <c r="Q30" s="133">
        <v>930</v>
      </c>
      <c r="R30" s="133">
        <v>213</v>
      </c>
    </row>
    <row r="31" spans="1:18" ht="11.25">
      <c r="A31" s="10"/>
      <c r="B31" s="10"/>
      <c r="C31" s="10"/>
      <c r="D31" s="82"/>
      <c r="E31" s="35" t="s">
        <v>242</v>
      </c>
      <c r="F31" s="55" t="s">
        <v>137</v>
      </c>
      <c r="G31" s="10"/>
      <c r="H31" s="134">
        <v>373</v>
      </c>
      <c r="I31" s="133">
        <v>333</v>
      </c>
      <c r="J31" s="133">
        <v>1690</v>
      </c>
      <c r="K31" s="133">
        <v>1507</v>
      </c>
      <c r="L31" s="133">
        <v>389</v>
      </c>
      <c r="M31" s="133">
        <v>241</v>
      </c>
      <c r="N31" s="133">
        <v>1064</v>
      </c>
      <c r="O31" s="133">
        <v>245</v>
      </c>
      <c r="P31" s="133">
        <v>105</v>
      </c>
      <c r="Q31" s="133">
        <v>443</v>
      </c>
      <c r="R31" s="133">
        <v>105</v>
      </c>
    </row>
    <row r="32" spans="1:18" ht="9" customHeight="1">
      <c r="A32" s="10"/>
      <c r="B32" s="10"/>
      <c r="C32" s="10"/>
      <c r="D32" s="82"/>
      <c r="E32" s="10"/>
      <c r="F32" s="10"/>
      <c r="G32" s="10"/>
      <c r="H32" s="134"/>
      <c r="I32" s="133"/>
      <c r="J32" s="133"/>
      <c r="K32" s="133"/>
      <c r="L32" s="133"/>
      <c r="M32" s="133"/>
      <c r="N32" s="133"/>
      <c r="O32" s="133"/>
      <c r="P32" s="133"/>
      <c r="Q32" s="133"/>
      <c r="R32" s="133"/>
    </row>
    <row r="33" spans="1:18" ht="11.25" customHeight="1">
      <c r="A33" s="10"/>
      <c r="B33" s="10"/>
      <c r="C33" s="10"/>
      <c r="D33" s="113" t="s">
        <v>179</v>
      </c>
      <c r="E33" s="290" t="s">
        <v>135</v>
      </c>
      <c r="F33" s="290"/>
      <c r="G33" s="10"/>
      <c r="H33" s="134">
        <v>165</v>
      </c>
      <c r="I33" s="133">
        <v>116</v>
      </c>
      <c r="J33" s="133">
        <v>521</v>
      </c>
      <c r="K33" s="133">
        <v>362</v>
      </c>
      <c r="L33" s="133">
        <v>233</v>
      </c>
      <c r="M33" s="133">
        <v>66</v>
      </c>
      <c r="N33" s="133">
        <v>203</v>
      </c>
      <c r="O33" s="133">
        <v>112</v>
      </c>
      <c r="P33" s="133">
        <v>19</v>
      </c>
      <c r="Q33" s="133">
        <v>58</v>
      </c>
      <c r="R33" s="133">
        <v>24</v>
      </c>
    </row>
    <row r="34" spans="1:18" ht="9" customHeight="1">
      <c r="A34" s="10"/>
      <c r="B34" s="10"/>
      <c r="C34" s="10"/>
      <c r="D34" s="82"/>
      <c r="E34" s="10"/>
      <c r="F34" s="10"/>
      <c r="G34" s="10"/>
      <c r="H34" s="134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ht="11.25" customHeight="1">
      <c r="A35" s="10"/>
      <c r="B35" s="10"/>
      <c r="C35" s="10"/>
      <c r="D35" s="113" t="s">
        <v>178</v>
      </c>
      <c r="E35" s="286" t="s">
        <v>133</v>
      </c>
      <c r="F35" s="286"/>
      <c r="G35" s="10"/>
      <c r="H35" s="134">
        <v>454</v>
      </c>
      <c r="I35" s="133">
        <v>273</v>
      </c>
      <c r="J35" s="133">
        <v>2094</v>
      </c>
      <c r="K35" s="133">
        <v>1230</v>
      </c>
      <c r="L35" s="133">
        <v>492</v>
      </c>
      <c r="M35" s="133">
        <v>119</v>
      </c>
      <c r="N35" s="133">
        <v>535</v>
      </c>
      <c r="O35" s="133">
        <v>181</v>
      </c>
      <c r="P35" s="133">
        <v>19</v>
      </c>
      <c r="Q35" s="133">
        <v>83</v>
      </c>
      <c r="R35" s="133">
        <v>20</v>
      </c>
    </row>
    <row r="36" spans="1:18" ht="9" customHeight="1">
      <c r="A36" s="10"/>
      <c r="B36" s="10"/>
      <c r="C36" s="10"/>
      <c r="D36" s="82"/>
      <c r="E36" s="10"/>
      <c r="F36" s="10"/>
      <c r="G36" s="10"/>
      <c r="H36" s="134"/>
      <c r="I36" s="133"/>
      <c r="J36" s="133"/>
      <c r="K36" s="133"/>
      <c r="L36" s="133"/>
      <c r="M36" s="133"/>
      <c r="N36" s="133"/>
      <c r="O36" s="133"/>
      <c r="P36" s="133"/>
      <c r="Q36" s="133"/>
      <c r="R36" s="133"/>
    </row>
    <row r="37" spans="1:18" ht="11.25" customHeight="1">
      <c r="A37" s="10"/>
      <c r="B37" s="10"/>
      <c r="C37" s="10"/>
      <c r="D37" s="113" t="s">
        <v>177</v>
      </c>
      <c r="E37" s="286" t="s">
        <v>131</v>
      </c>
      <c r="F37" s="286"/>
      <c r="G37" s="10" t="s">
        <v>244</v>
      </c>
      <c r="H37" s="134">
        <v>58</v>
      </c>
      <c r="I37" s="133">
        <v>49</v>
      </c>
      <c r="J37" s="133">
        <v>265</v>
      </c>
      <c r="K37" s="133">
        <v>220</v>
      </c>
      <c r="L37" s="133">
        <v>77</v>
      </c>
      <c r="M37" s="133">
        <v>42</v>
      </c>
      <c r="N37" s="133">
        <v>188</v>
      </c>
      <c r="O37" s="133">
        <v>52</v>
      </c>
      <c r="P37" s="133">
        <v>24</v>
      </c>
      <c r="Q37" s="133">
        <v>107</v>
      </c>
      <c r="R37" s="133">
        <v>25</v>
      </c>
    </row>
    <row r="38" spans="1:18" ht="11.25">
      <c r="A38" s="10"/>
      <c r="B38" s="10"/>
      <c r="C38" s="10"/>
      <c r="D38" s="82"/>
      <c r="E38" s="35" t="s">
        <v>243</v>
      </c>
      <c r="F38" s="55" t="s">
        <v>130</v>
      </c>
      <c r="G38" s="10"/>
      <c r="H38" s="134">
        <v>32</v>
      </c>
      <c r="I38" s="133">
        <v>25</v>
      </c>
      <c r="J38" s="133">
        <v>144</v>
      </c>
      <c r="K38" s="133">
        <v>108</v>
      </c>
      <c r="L38" s="133">
        <v>39</v>
      </c>
      <c r="M38" s="133">
        <v>20</v>
      </c>
      <c r="N38" s="133">
        <v>85</v>
      </c>
      <c r="O38" s="133">
        <v>24</v>
      </c>
      <c r="P38" s="133">
        <v>12</v>
      </c>
      <c r="Q38" s="133">
        <v>50</v>
      </c>
      <c r="R38" s="133">
        <v>13</v>
      </c>
    </row>
    <row r="39" spans="1:18" ht="11.25">
      <c r="A39" s="10"/>
      <c r="B39" s="10"/>
      <c r="C39" s="10"/>
      <c r="D39" s="82"/>
      <c r="E39" s="35" t="s">
        <v>242</v>
      </c>
      <c r="F39" s="55" t="s">
        <v>129</v>
      </c>
      <c r="G39" s="10"/>
      <c r="H39" s="134">
        <v>18</v>
      </c>
      <c r="I39" s="133">
        <v>16</v>
      </c>
      <c r="J39" s="133">
        <v>76</v>
      </c>
      <c r="K39" s="133">
        <v>67</v>
      </c>
      <c r="L39" s="133">
        <v>24</v>
      </c>
      <c r="M39" s="133">
        <v>14</v>
      </c>
      <c r="N39" s="133">
        <v>58</v>
      </c>
      <c r="O39" s="133">
        <v>14</v>
      </c>
      <c r="P39" s="133">
        <v>7</v>
      </c>
      <c r="Q39" s="133">
        <v>30</v>
      </c>
      <c r="R39" s="133">
        <v>7</v>
      </c>
    </row>
    <row r="40" spans="1:18" ht="9" customHeight="1">
      <c r="A40" s="10"/>
      <c r="B40" s="10"/>
      <c r="C40" s="10"/>
      <c r="D40" s="82"/>
      <c r="E40" s="10"/>
      <c r="F40" s="10"/>
      <c r="G40" s="10"/>
      <c r="H40" s="134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18" ht="11.25" customHeight="1">
      <c r="A41" s="10"/>
      <c r="B41" s="10"/>
      <c r="C41" s="10"/>
      <c r="D41" s="113" t="s">
        <v>176</v>
      </c>
      <c r="E41" s="266" t="s">
        <v>127</v>
      </c>
      <c r="F41" s="266"/>
      <c r="G41" s="10" t="s">
        <v>244</v>
      </c>
      <c r="H41" s="134">
        <v>130</v>
      </c>
      <c r="I41" s="133">
        <v>93</v>
      </c>
      <c r="J41" s="133">
        <v>838</v>
      </c>
      <c r="K41" s="133">
        <v>594</v>
      </c>
      <c r="L41" s="133">
        <v>139</v>
      </c>
      <c r="M41" s="133">
        <v>75</v>
      </c>
      <c r="N41" s="133">
        <v>472</v>
      </c>
      <c r="O41" s="133">
        <v>84</v>
      </c>
      <c r="P41" s="133">
        <v>35</v>
      </c>
      <c r="Q41" s="133">
        <v>219</v>
      </c>
      <c r="R41" s="133">
        <v>37</v>
      </c>
    </row>
    <row r="42" spans="1:18" ht="11.25" customHeight="1">
      <c r="A42" s="10"/>
      <c r="B42" s="10"/>
      <c r="C42" s="10"/>
      <c r="D42" s="82"/>
      <c r="E42" s="35" t="s">
        <v>243</v>
      </c>
      <c r="F42" s="135" t="s">
        <v>124</v>
      </c>
      <c r="G42" s="10"/>
      <c r="H42" s="134">
        <v>77</v>
      </c>
      <c r="I42" s="133">
        <v>55</v>
      </c>
      <c r="J42" s="133">
        <v>496</v>
      </c>
      <c r="K42" s="133">
        <v>351</v>
      </c>
      <c r="L42" s="133">
        <v>79</v>
      </c>
      <c r="M42" s="133">
        <v>45</v>
      </c>
      <c r="N42" s="133">
        <v>283</v>
      </c>
      <c r="O42" s="133">
        <v>49</v>
      </c>
      <c r="P42" s="133">
        <v>23</v>
      </c>
      <c r="Q42" s="133">
        <v>143</v>
      </c>
      <c r="R42" s="6">
        <v>24</v>
      </c>
    </row>
    <row r="43" spans="1:18" ht="11.25" customHeight="1">
      <c r="A43" s="10"/>
      <c r="B43" s="10"/>
      <c r="C43" s="10"/>
      <c r="D43" s="82"/>
      <c r="E43" s="35" t="s">
        <v>242</v>
      </c>
      <c r="F43" s="135" t="s">
        <v>122</v>
      </c>
      <c r="G43" s="10"/>
      <c r="H43" s="134">
        <v>44</v>
      </c>
      <c r="I43" s="133">
        <v>29</v>
      </c>
      <c r="J43" s="133">
        <v>285</v>
      </c>
      <c r="K43" s="133">
        <v>186</v>
      </c>
      <c r="L43" s="133">
        <v>38</v>
      </c>
      <c r="M43" s="133">
        <v>22</v>
      </c>
      <c r="N43" s="133">
        <v>138</v>
      </c>
      <c r="O43" s="133">
        <v>22</v>
      </c>
      <c r="P43" s="133">
        <v>11</v>
      </c>
      <c r="Q43" s="133">
        <v>70</v>
      </c>
      <c r="R43" s="6">
        <v>11</v>
      </c>
    </row>
    <row r="44" spans="1:17" ht="9" customHeight="1">
      <c r="A44" s="10"/>
      <c r="B44" s="10"/>
      <c r="C44" s="10"/>
      <c r="D44" s="82"/>
      <c r="E44" s="10"/>
      <c r="F44" s="10"/>
      <c r="G44" s="10"/>
      <c r="H44" s="134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8" ht="11.25" customHeight="1">
      <c r="A45" s="10"/>
      <c r="B45" s="10"/>
      <c r="C45" s="10"/>
      <c r="D45" s="113" t="s">
        <v>175</v>
      </c>
      <c r="E45" s="266" t="s">
        <v>120</v>
      </c>
      <c r="F45" s="266"/>
      <c r="G45" s="10"/>
      <c r="H45" s="134">
        <v>469</v>
      </c>
      <c r="I45" s="133">
        <v>232</v>
      </c>
      <c r="J45" s="133">
        <v>990</v>
      </c>
      <c r="K45" s="133">
        <v>488</v>
      </c>
      <c r="L45" s="133">
        <v>386</v>
      </c>
      <c r="M45" s="133">
        <v>114</v>
      </c>
      <c r="N45" s="133">
        <v>237</v>
      </c>
      <c r="O45" s="133">
        <v>168</v>
      </c>
      <c r="P45" s="133">
        <v>24</v>
      </c>
      <c r="Q45" s="133">
        <v>50</v>
      </c>
      <c r="R45" s="6">
        <v>28</v>
      </c>
    </row>
    <row r="46" spans="1:17" ht="9" customHeight="1">
      <c r="A46" s="10"/>
      <c r="B46" s="10"/>
      <c r="C46" s="10"/>
      <c r="D46" s="82"/>
      <c r="E46" s="10"/>
      <c r="F46" s="10"/>
      <c r="G46" s="10"/>
      <c r="H46" s="134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8" ht="11.25" customHeight="1">
      <c r="A47" s="10"/>
      <c r="B47" s="10"/>
      <c r="C47" s="10"/>
      <c r="D47" s="113" t="s">
        <v>174</v>
      </c>
      <c r="E47" s="266" t="s">
        <v>118</v>
      </c>
      <c r="F47" s="266"/>
      <c r="G47" s="10"/>
      <c r="H47" s="134">
        <v>809</v>
      </c>
      <c r="I47" s="133">
        <v>593</v>
      </c>
      <c r="J47" s="133">
        <v>2614</v>
      </c>
      <c r="K47" s="133">
        <v>1918</v>
      </c>
      <c r="L47" s="133">
        <v>649</v>
      </c>
      <c r="M47" s="133">
        <v>408</v>
      </c>
      <c r="N47" s="133">
        <v>1292</v>
      </c>
      <c r="O47" s="133">
        <v>414</v>
      </c>
      <c r="P47" s="133">
        <v>147</v>
      </c>
      <c r="Q47" s="133">
        <v>464</v>
      </c>
      <c r="R47" s="6">
        <v>147</v>
      </c>
    </row>
    <row r="48" spans="1:17" ht="9" customHeight="1">
      <c r="A48" s="10"/>
      <c r="B48" s="10"/>
      <c r="C48" s="10"/>
      <c r="D48" s="82"/>
      <c r="E48" s="10"/>
      <c r="F48" s="10"/>
      <c r="G48" s="10"/>
      <c r="H48" s="134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1:18" ht="11.25" customHeight="1">
      <c r="A49" s="10"/>
      <c r="B49" s="35" t="s">
        <v>173</v>
      </c>
      <c r="C49" s="266" t="s">
        <v>116</v>
      </c>
      <c r="D49" s="266"/>
      <c r="E49" s="266"/>
      <c r="F49" s="266"/>
      <c r="G49" s="10"/>
      <c r="H49" s="134">
        <v>104</v>
      </c>
      <c r="I49" s="133">
        <v>35</v>
      </c>
      <c r="J49" s="133">
        <v>280</v>
      </c>
      <c r="K49" s="133">
        <v>98</v>
      </c>
      <c r="L49" s="133">
        <v>54</v>
      </c>
      <c r="M49" s="133">
        <v>18</v>
      </c>
      <c r="N49" s="133">
        <v>54</v>
      </c>
      <c r="O49" s="133">
        <v>22</v>
      </c>
      <c r="P49" s="133">
        <v>6</v>
      </c>
      <c r="Q49" s="133">
        <v>20</v>
      </c>
      <c r="R49" s="6">
        <v>8</v>
      </c>
    </row>
    <row r="50" spans="1:17" ht="9" customHeight="1">
      <c r="A50" s="10"/>
      <c r="B50" s="10"/>
      <c r="C50" s="10"/>
      <c r="D50" s="82"/>
      <c r="E50" s="10"/>
      <c r="F50" s="10"/>
      <c r="G50" s="10"/>
      <c r="H50" s="134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8" ht="11.25" customHeight="1">
      <c r="A51" s="28"/>
      <c r="B51" s="132" t="s">
        <v>172</v>
      </c>
      <c r="C51" s="272" t="s">
        <v>114</v>
      </c>
      <c r="D51" s="272"/>
      <c r="E51" s="272"/>
      <c r="F51" s="272"/>
      <c r="G51" s="28"/>
      <c r="H51" s="131">
        <v>18879</v>
      </c>
      <c r="I51" s="130">
        <v>9174</v>
      </c>
      <c r="J51" s="130">
        <v>18879</v>
      </c>
      <c r="K51" s="130">
        <v>9174</v>
      </c>
      <c r="L51" s="130">
        <v>9174</v>
      </c>
      <c r="M51" s="130">
        <v>5375</v>
      </c>
      <c r="N51" s="130">
        <v>5375</v>
      </c>
      <c r="O51" s="130">
        <v>5375</v>
      </c>
      <c r="P51" s="130">
        <v>1308</v>
      </c>
      <c r="Q51" s="130">
        <v>1308</v>
      </c>
      <c r="R51" s="129">
        <v>1308</v>
      </c>
    </row>
    <row r="52" spans="1:7" ht="11.25">
      <c r="A52" s="10" t="s">
        <v>111</v>
      </c>
      <c r="B52" s="10"/>
      <c r="C52" s="10"/>
      <c r="D52" s="82"/>
      <c r="E52" s="10"/>
      <c r="F52" s="10"/>
      <c r="G52" s="10"/>
    </row>
  </sheetData>
  <sheetProtection/>
  <mergeCells count="26">
    <mergeCell ref="E29:F29"/>
    <mergeCell ref="C51:F51"/>
    <mergeCell ref="E35:F35"/>
    <mergeCell ref="E37:F37"/>
    <mergeCell ref="E41:F41"/>
    <mergeCell ref="E45:F45"/>
    <mergeCell ref="E47:F47"/>
    <mergeCell ref="C49:F49"/>
    <mergeCell ref="P2:R2"/>
    <mergeCell ref="A1:R1"/>
    <mergeCell ref="E33:F33"/>
    <mergeCell ref="C6:F6"/>
    <mergeCell ref="D8:F8"/>
    <mergeCell ref="E10:F10"/>
    <mergeCell ref="E11:F11"/>
    <mergeCell ref="E12:F12"/>
    <mergeCell ref="E21:F21"/>
    <mergeCell ref="E25:F25"/>
    <mergeCell ref="E13:F13"/>
    <mergeCell ref="D15:F15"/>
    <mergeCell ref="E17:F17"/>
    <mergeCell ref="A2:G3"/>
    <mergeCell ref="M2:O2"/>
    <mergeCell ref="J2:K2"/>
    <mergeCell ref="A4:F4"/>
    <mergeCell ref="L2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57421875" style="10" customWidth="1"/>
    <col min="2" max="2" width="10.57421875" style="10" customWidth="1"/>
    <col min="3" max="3" width="3.140625" style="10" customWidth="1"/>
    <col min="4" max="11" width="10.57421875" style="10" customWidth="1"/>
    <col min="12" max="16384" width="9.00390625" style="10" customWidth="1"/>
  </cols>
  <sheetData>
    <row r="1" spans="1:11" ht="18" customHeight="1">
      <c r="A1" s="221" t="s">
        <v>267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3.5" customHeight="1">
      <c r="A2" s="229" t="s">
        <v>266</v>
      </c>
      <c r="B2" s="243"/>
      <c r="C2" s="244"/>
      <c r="D2" s="298" t="s">
        <v>0</v>
      </c>
      <c r="E2" s="222" t="s">
        <v>265</v>
      </c>
      <c r="F2" s="227" t="s">
        <v>264</v>
      </c>
      <c r="G2" s="227" t="s">
        <v>263</v>
      </c>
      <c r="H2" s="227" t="s">
        <v>262</v>
      </c>
      <c r="I2" s="227" t="s">
        <v>261</v>
      </c>
      <c r="J2" s="227" t="s">
        <v>260</v>
      </c>
      <c r="K2" s="291" t="s">
        <v>10</v>
      </c>
    </row>
    <row r="3" spans="1:11" ht="13.5" customHeight="1">
      <c r="A3" s="247"/>
      <c r="B3" s="247"/>
      <c r="C3" s="248"/>
      <c r="D3" s="299"/>
      <c r="E3" s="228"/>
      <c r="F3" s="228"/>
      <c r="G3" s="228"/>
      <c r="H3" s="228"/>
      <c r="I3" s="228"/>
      <c r="J3" s="228"/>
      <c r="K3" s="292"/>
    </row>
    <row r="4" spans="1:11" s="22" customFormat="1" ht="13.5" customHeight="1">
      <c r="A4" s="293" t="s">
        <v>0</v>
      </c>
      <c r="B4" s="269"/>
      <c r="C4" s="55"/>
      <c r="D4" s="106">
        <f aca="true" t="shared" si="0" ref="D4:K4">SUM(D6:D12)</f>
        <v>14493</v>
      </c>
      <c r="E4" s="143">
        <f t="shared" si="0"/>
        <v>4349</v>
      </c>
      <c r="F4" s="143">
        <f t="shared" si="0"/>
        <v>2708</v>
      </c>
      <c r="G4" s="143">
        <f t="shared" si="0"/>
        <v>2530</v>
      </c>
      <c r="H4" s="143">
        <f t="shared" si="0"/>
        <v>2264</v>
      </c>
      <c r="I4" s="143">
        <f t="shared" si="0"/>
        <v>1653</v>
      </c>
      <c r="J4" s="143">
        <f t="shared" si="0"/>
        <v>789</v>
      </c>
      <c r="K4" s="143">
        <f t="shared" si="0"/>
        <v>200</v>
      </c>
    </row>
    <row r="5" spans="4:11" ht="9" customHeight="1">
      <c r="D5" s="106"/>
      <c r="E5" s="107"/>
      <c r="F5" s="107"/>
      <c r="G5" s="107"/>
      <c r="H5" s="107"/>
      <c r="I5" s="107"/>
      <c r="J5" s="107"/>
      <c r="K5" s="107"/>
    </row>
    <row r="6" spans="1:11" ht="13.5" customHeight="1">
      <c r="A6" s="35" t="s">
        <v>259</v>
      </c>
      <c r="B6" s="296" t="s">
        <v>258</v>
      </c>
      <c r="C6" s="297"/>
      <c r="D6" s="106">
        <f aca="true" t="shared" si="1" ref="D6:D12">SUM(E6:K6)</f>
        <v>3487</v>
      </c>
      <c r="E6" s="107">
        <v>3233</v>
      </c>
      <c r="F6" s="107">
        <v>217</v>
      </c>
      <c r="G6" s="107">
        <v>27</v>
      </c>
      <c r="H6" s="107">
        <v>8</v>
      </c>
      <c r="I6" s="107">
        <v>2</v>
      </c>
      <c r="J6" s="142" t="s">
        <v>49</v>
      </c>
      <c r="K6" s="142" t="s">
        <v>49</v>
      </c>
    </row>
    <row r="7" spans="2:11" ht="13.5" customHeight="1">
      <c r="B7" s="35" t="s">
        <v>257</v>
      </c>
      <c r="C7" s="35" t="s">
        <v>256</v>
      </c>
      <c r="D7" s="106">
        <f t="shared" si="1"/>
        <v>2340</v>
      </c>
      <c r="E7" s="107">
        <v>907</v>
      </c>
      <c r="F7" s="107">
        <v>1231</v>
      </c>
      <c r="G7" s="107">
        <v>156</v>
      </c>
      <c r="H7" s="107">
        <v>33</v>
      </c>
      <c r="I7" s="107">
        <v>11</v>
      </c>
      <c r="J7" s="107">
        <v>2</v>
      </c>
      <c r="K7" s="142" t="s">
        <v>49</v>
      </c>
    </row>
    <row r="8" spans="2:11" ht="13.5" customHeight="1">
      <c r="B8" s="35" t="s">
        <v>255</v>
      </c>
      <c r="C8" s="35"/>
      <c r="D8" s="106">
        <f t="shared" si="1"/>
        <v>2379</v>
      </c>
      <c r="E8" s="107">
        <v>168</v>
      </c>
      <c r="F8" s="107">
        <v>1021</v>
      </c>
      <c r="G8" s="107">
        <v>1016</v>
      </c>
      <c r="H8" s="107">
        <v>144</v>
      </c>
      <c r="I8" s="107">
        <v>23</v>
      </c>
      <c r="J8" s="107">
        <v>4</v>
      </c>
      <c r="K8" s="107">
        <v>3</v>
      </c>
    </row>
    <row r="9" spans="2:11" ht="13.5" customHeight="1">
      <c r="B9" s="35" t="s">
        <v>254</v>
      </c>
      <c r="D9" s="106">
        <f t="shared" si="1"/>
        <v>2247</v>
      </c>
      <c r="E9" s="107">
        <v>34</v>
      </c>
      <c r="F9" s="107">
        <v>204</v>
      </c>
      <c r="G9" s="107">
        <v>1045</v>
      </c>
      <c r="H9" s="107">
        <v>828</v>
      </c>
      <c r="I9" s="107">
        <v>114</v>
      </c>
      <c r="J9" s="107">
        <v>19</v>
      </c>
      <c r="K9" s="107">
        <v>3</v>
      </c>
    </row>
    <row r="10" spans="2:11" ht="13.5" customHeight="1">
      <c r="B10" s="35" t="s">
        <v>253</v>
      </c>
      <c r="D10" s="106">
        <f t="shared" si="1"/>
        <v>2163</v>
      </c>
      <c r="E10" s="107">
        <v>5</v>
      </c>
      <c r="F10" s="107">
        <v>30</v>
      </c>
      <c r="G10" s="107">
        <v>254</v>
      </c>
      <c r="H10" s="107">
        <v>1085</v>
      </c>
      <c r="I10" s="107">
        <v>719</v>
      </c>
      <c r="J10" s="107">
        <v>64</v>
      </c>
      <c r="K10" s="107">
        <v>6</v>
      </c>
    </row>
    <row r="11" spans="2:11" ht="13.5" customHeight="1">
      <c r="B11" s="35" t="s">
        <v>252</v>
      </c>
      <c r="D11" s="106">
        <f t="shared" si="1"/>
        <v>1251</v>
      </c>
      <c r="E11" s="107">
        <v>2</v>
      </c>
      <c r="F11" s="107">
        <v>4</v>
      </c>
      <c r="G11" s="107">
        <v>29</v>
      </c>
      <c r="H11" s="107">
        <v>153</v>
      </c>
      <c r="I11" s="107">
        <v>694</v>
      </c>
      <c r="J11" s="107">
        <v>354</v>
      </c>
      <c r="K11" s="107">
        <v>15</v>
      </c>
    </row>
    <row r="12" spans="1:11" ht="13.5" customHeight="1">
      <c r="A12" s="28"/>
      <c r="B12" s="294" t="s">
        <v>251</v>
      </c>
      <c r="C12" s="295"/>
      <c r="D12" s="122">
        <f t="shared" si="1"/>
        <v>626</v>
      </c>
      <c r="E12" s="99" t="s">
        <v>49</v>
      </c>
      <c r="F12" s="121">
        <v>1</v>
      </c>
      <c r="G12" s="121">
        <v>3</v>
      </c>
      <c r="H12" s="121">
        <v>13</v>
      </c>
      <c r="I12" s="121">
        <v>90</v>
      </c>
      <c r="J12" s="121">
        <v>346</v>
      </c>
      <c r="K12" s="121">
        <v>173</v>
      </c>
    </row>
  </sheetData>
  <sheetProtection/>
  <mergeCells count="13">
    <mergeCell ref="H2:H3"/>
    <mergeCell ref="I2:I3"/>
    <mergeCell ref="J2:J3"/>
    <mergeCell ref="K2:K3"/>
    <mergeCell ref="A4:B4"/>
    <mergeCell ref="G2:G3"/>
    <mergeCell ref="A1:K1"/>
    <mergeCell ref="A2:C3"/>
    <mergeCell ref="B12:C12"/>
    <mergeCell ref="B6:C6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9.00390625" style="10" customWidth="1"/>
    <col min="2" max="13" width="9.57421875" style="10" customWidth="1"/>
    <col min="14" max="16384" width="9.00390625" style="10" customWidth="1"/>
  </cols>
  <sheetData>
    <row r="1" spans="1:13" ht="18" customHeight="1">
      <c r="A1" s="206" t="s">
        <v>280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3.5" customHeight="1">
      <c r="A2" s="209" t="s">
        <v>279</v>
      </c>
      <c r="B2" s="291" t="s">
        <v>0</v>
      </c>
      <c r="C2" s="215" t="s">
        <v>278</v>
      </c>
      <c r="D2" s="215" t="s">
        <v>277</v>
      </c>
      <c r="E2" s="215" t="s">
        <v>276</v>
      </c>
      <c r="F2" s="215" t="s">
        <v>275</v>
      </c>
      <c r="G2" s="215" t="s">
        <v>274</v>
      </c>
      <c r="H2" s="215" t="s">
        <v>273</v>
      </c>
      <c r="I2" s="215" t="s">
        <v>272</v>
      </c>
      <c r="J2" s="215" t="s">
        <v>271</v>
      </c>
      <c r="K2" s="215" t="s">
        <v>270</v>
      </c>
      <c r="L2" s="215" t="s">
        <v>269</v>
      </c>
      <c r="M2" s="147" t="s">
        <v>84</v>
      </c>
    </row>
    <row r="3" spans="1:13" ht="13.5" customHeight="1">
      <c r="A3" s="208"/>
      <c r="B3" s="29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132" t="s">
        <v>244</v>
      </c>
    </row>
    <row r="4" spans="1:13" s="6" customFormat="1" ht="13.5" customHeight="1">
      <c r="A4" s="146" t="s">
        <v>73</v>
      </c>
      <c r="B4" s="106">
        <f aca="true" t="shared" si="0" ref="B4:M4">SUM(B6:B7)</f>
        <v>379</v>
      </c>
      <c r="C4" s="143">
        <f t="shared" si="0"/>
        <v>80</v>
      </c>
      <c r="D4" s="143">
        <f t="shared" si="0"/>
        <v>127</v>
      </c>
      <c r="E4" s="143">
        <f t="shared" si="0"/>
        <v>13</v>
      </c>
      <c r="F4" s="143">
        <f t="shared" si="0"/>
        <v>1</v>
      </c>
      <c r="G4" s="143">
        <f t="shared" si="0"/>
        <v>2</v>
      </c>
      <c r="H4" s="143">
        <f t="shared" si="0"/>
        <v>6</v>
      </c>
      <c r="I4" s="143">
        <f t="shared" si="0"/>
        <v>2</v>
      </c>
      <c r="J4" s="143">
        <f t="shared" si="0"/>
        <v>14</v>
      </c>
      <c r="K4" s="143">
        <f t="shared" si="0"/>
        <v>2</v>
      </c>
      <c r="L4" s="199" t="s">
        <v>403</v>
      </c>
      <c r="M4" s="143">
        <f t="shared" si="0"/>
        <v>132</v>
      </c>
    </row>
    <row r="5" spans="1:13" ht="13.5" customHeight="1">
      <c r="A5" s="35"/>
      <c r="B5" s="145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3.5" customHeight="1">
      <c r="A6" s="35" t="s">
        <v>1</v>
      </c>
      <c r="B6" s="145">
        <f>SUM(C6:M6)</f>
        <v>163</v>
      </c>
      <c r="C6" s="107">
        <v>43</v>
      </c>
      <c r="D6" s="107">
        <v>24</v>
      </c>
      <c r="E6" s="107">
        <v>2</v>
      </c>
      <c r="F6" s="142" t="s">
        <v>49</v>
      </c>
      <c r="G6" s="107">
        <v>1</v>
      </c>
      <c r="H6" s="107">
        <v>2</v>
      </c>
      <c r="I6" s="107">
        <v>2</v>
      </c>
      <c r="J6" s="107">
        <v>10</v>
      </c>
      <c r="K6" s="142" t="s">
        <v>49</v>
      </c>
      <c r="L6" s="142" t="s">
        <v>49</v>
      </c>
      <c r="M6" s="107">
        <v>79</v>
      </c>
    </row>
    <row r="7" spans="1:13" ht="13.5" customHeight="1">
      <c r="A7" s="132" t="s">
        <v>2</v>
      </c>
      <c r="B7" s="144">
        <f>SUM(C7:M7)</f>
        <v>216</v>
      </c>
      <c r="C7" s="121">
        <v>37</v>
      </c>
      <c r="D7" s="121">
        <v>103</v>
      </c>
      <c r="E7" s="121">
        <v>11</v>
      </c>
      <c r="F7" s="121">
        <v>1</v>
      </c>
      <c r="G7" s="121">
        <v>1</v>
      </c>
      <c r="H7" s="121">
        <v>4</v>
      </c>
      <c r="I7" s="99" t="s">
        <v>49</v>
      </c>
      <c r="J7" s="121">
        <v>4</v>
      </c>
      <c r="K7" s="121">
        <v>2</v>
      </c>
      <c r="L7" s="99" t="s">
        <v>49</v>
      </c>
      <c r="M7" s="121">
        <v>53</v>
      </c>
    </row>
    <row r="8" ht="13.5" customHeight="1">
      <c r="A8" s="10" t="s">
        <v>268</v>
      </c>
    </row>
  </sheetData>
  <sheetProtection/>
  <mergeCells count="13">
    <mergeCell ref="F2:F3"/>
    <mergeCell ref="G2:G3"/>
    <mergeCell ref="H2:H3"/>
    <mergeCell ref="I2:I3"/>
    <mergeCell ref="J2:J3"/>
    <mergeCell ref="A2:A3"/>
    <mergeCell ref="K2:K3"/>
    <mergeCell ref="L2:L3"/>
    <mergeCell ref="A1:M1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5"/>
  <sheetViews>
    <sheetView showGridLines="0" zoomScalePageLayoutView="0" workbookViewId="0" topLeftCell="A1">
      <selection activeCell="A1" sqref="A1:M1"/>
    </sheetView>
  </sheetViews>
  <sheetFormatPr defaultColWidth="9.140625" defaultRowHeight="12.75" customHeight="1"/>
  <cols>
    <col min="1" max="1" width="12.28125" style="150" customWidth="1"/>
    <col min="2" max="3" width="7.421875" style="150" customWidth="1"/>
    <col min="4" max="4" width="8.00390625" style="150" customWidth="1"/>
    <col min="5" max="5" width="6.421875" style="150" customWidth="1"/>
    <col min="6" max="11" width="7.421875" style="150" customWidth="1"/>
    <col min="12" max="12" width="9.28125" style="150" bestFit="1" customWidth="1"/>
    <col min="13" max="13" width="5.8515625" style="150" customWidth="1"/>
    <col min="14" max="16384" width="9.00390625" style="150" customWidth="1"/>
  </cols>
  <sheetData>
    <row r="1" spans="1:13" ht="18.75" customHeight="1" thickBot="1">
      <c r="A1" s="300" t="s">
        <v>370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ht="12.75" customHeight="1" thickTop="1">
      <c r="A2" s="185"/>
      <c r="B2" s="302" t="s">
        <v>369</v>
      </c>
      <c r="C2" s="303"/>
      <c r="D2" s="303"/>
      <c r="E2" s="304"/>
      <c r="F2" s="305" t="s">
        <v>368</v>
      </c>
      <c r="G2" s="306"/>
      <c r="H2" s="306"/>
      <c r="I2" s="306"/>
      <c r="J2" s="306"/>
      <c r="K2" s="307"/>
      <c r="L2" s="184"/>
      <c r="M2" s="183"/>
    </row>
    <row r="3" spans="1:13" ht="12.75" customHeight="1">
      <c r="A3" s="182" t="s">
        <v>367</v>
      </c>
      <c r="B3" s="308" t="s">
        <v>366</v>
      </c>
      <c r="C3" s="310" t="s">
        <v>365</v>
      </c>
      <c r="D3" s="308" t="s">
        <v>361</v>
      </c>
      <c r="E3" s="181" t="s">
        <v>364</v>
      </c>
      <c r="F3" s="308" t="s">
        <v>363</v>
      </c>
      <c r="G3" s="308"/>
      <c r="H3" s="308"/>
      <c r="I3" s="308" t="s">
        <v>362</v>
      </c>
      <c r="J3" s="308"/>
      <c r="K3" s="308"/>
      <c r="L3" s="180" t="s">
        <v>361</v>
      </c>
      <c r="M3" s="179" t="s">
        <v>360</v>
      </c>
    </row>
    <row r="4" spans="1:13" ht="12.75" customHeight="1">
      <c r="A4" s="178"/>
      <c r="B4" s="309"/>
      <c r="C4" s="309"/>
      <c r="D4" s="309"/>
      <c r="E4" s="177" t="s">
        <v>356</v>
      </c>
      <c r="F4" s="176" t="s">
        <v>359</v>
      </c>
      <c r="G4" s="176" t="s">
        <v>358</v>
      </c>
      <c r="H4" s="176" t="s">
        <v>357</v>
      </c>
      <c r="I4" s="176" t="s">
        <v>359</v>
      </c>
      <c r="J4" s="176" t="s">
        <v>358</v>
      </c>
      <c r="K4" s="176" t="s">
        <v>357</v>
      </c>
      <c r="L4" s="175"/>
      <c r="M4" s="174" t="s">
        <v>356</v>
      </c>
    </row>
    <row r="5" spans="1:13" ht="12.75" customHeight="1">
      <c r="A5" s="160" t="s">
        <v>355</v>
      </c>
      <c r="B5" s="172">
        <v>2424317</v>
      </c>
      <c r="C5" s="155">
        <v>2380251</v>
      </c>
      <c r="D5" s="153">
        <v>44066</v>
      </c>
      <c r="E5" s="152">
        <v>1.8513173610682234</v>
      </c>
      <c r="F5" s="172">
        <v>5506419</v>
      </c>
      <c r="G5" s="154">
        <v>2603345</v>
      </c>
      <c r="H5" s="154">
        <v>2903074</v>
      </c>
      <c r="I5" s="155">
        <v>5627737</v>
      </c>
      <c r="J5" s="154">
        <v>2675033</v>
      </c>
      <c r="K5" s="154">
        <v>2952704</v>
      </c>
      <c r="L5" s="153">
        <v>-121318</v>
      </c>
      <c r="M5" s="152">
        <v>-2.1557155211766292</v>
      </c>
    </row>
    <row r="6" spans="1:15" ht="12.75" customHeight="1">
      <c r="A6" s="160" t="s">
        <v>354</v>
      </c>
      <c r="B6" s="172">
        <v>1989236</v>
      </c>
      <c r="C6" s="155">
        <v>1936007</v>
      </c>
      <c r="D6" s="153">
        <v>53229</v>
      </c>
      <c r="E6" s="152">
        <v>2.7494218770903203</v>
      </c>
      <c r="F6" s="172">
        <v>4449360</v>
      </c>
      <c r="G6" s="172">
        <v>2096303</v>
      </c>
      <c r="H6" s="172">
        <v>2353057</v>
      </c>
      <c r="I6" s="155">
        <v>4503624</v>
      </c>
      <c r="J6" s="155">
        <v>2134527</v>
      </c>
      <c r="K6" s="155">
        <v>2369097</v>
      </c>
      <c r="L6" s="153">
        <v>-54264</v>
      </c>
      <c r="M6" s="152">
        <v>-1.2048963234941459</v>
      </c>
      <c r="O6" s="173"/>
    </row>
    <row r="7" spans="1:13" ht="12.75" customHeight="1">
      <c r="A7" s="160" t="s">
        <v>353</v>
      </c>
      <c r="B7" s="172">
        <v>435081</v>
      </c>
      <c r="C7" s="155">
        <v>444244</v>
      </c>
      <c r="D7" s="153">
        <v>-9163</v>
      </c>
      <c r="E7" s="152">
        <v>-2.062605234960967</v>
      </c>
      <c r="F7" s="172">
        <v>1057059</v>
      </c>
      <c r="G7" s="172">
        <v>507042</v>
      </c>
      <c r="H7" s="172">
        <v>550017</v>
      </c>
      <c r="I7" s="155">
        <v>1124113</v>
      </c>
      <c r="J7" s="155">
        <v>540506</v>
      </c>
      <c r="K7" s="155">
        <v>583607</v>
      </c>
      <c r="L7" s="153">
        <v>-67054</v>
      </c>
      <c r="M7" s="152">
        <v>-5.96505867292701</v>
      </c>
    </row>
    <row r="8" spans="1:13" ht="6" customHeight="1">
      <c r="A8" s="160"/>
      <c r="B8" s="172"/>
      <c r="C8" s="172"/>
      <c r="D8" s="153"/>
      <c r="E8" s="152"/>
      <c r="F8" s="172"/>
      <c r="G8" s="172"/>
      <c r="H8" s="172"/>
      <c r="I8" s="172"/>
      <c r="J8" s="172"/>
      <c r="K8" s="172"/>
      <c r="L8" s="153"/>
      <c r="M8" s="152"/>
    </row>
    <row r="9" spans="1:13" ht="12.75" customHeight="1">
      <c r="A9" s="159" t="s">
        <v>352</v>
      </c>
      <c r="B9" s="158">
        <v>885848</v>
      </c>
      <c r="C9" s="158">
        <v>837367</v>
      </c>
      <c r="D9" s="157">
        <v>48481</v>
      </c>
      <c r="E9" s="156">
        <v>5.789695557622882</v>
      </c>
      <c r="F9" s="155">
        <v>1913545</v>
      </c>
      <c r="G9" s="154">
        <v>896850</v>
      </c>
      <c r="H9" s="154">
        <v>1016695</v>
      </c>
      <c r="I9" s="155">
        <v>1880863</v>
      </c>
      <c r="J9" s="154">
        <v>889054</v>
      </c>
      <c r="K9" s="154">
        <v>991809</v>
      </c>
      <c r="L9" s="153">
        <v>32682</v>
      </c>
      <c r="M9" s="152">
        <v>1.7376066199398892</v>
      </c>
    </row>
    <row r="10" spans="1:13" ht="12.75" customHeight="1">
      <c r="A10" s="159" t="s">
        <v>351</v>
      </c>
      <c r="B10" s="158">
        <v>126180</v>
      </c>
      <c r="C10" s="158">
        <v>128411</v>
      </c>
      <c r="D10" s="157">
        <v>-2231</v>
      </c>
      <c r="E10" s="156">
        <v>-1.7373900989790594</v>
      </c>
      <c r="F10" s="155">
        <v>279127</v>
      </c>
      <c r="G10" s="154">
        <v>127046</v>
      </c>
      <c r="H10" s="154">
        <v>152081</v>
      </c>
      <c r="I10" s="155">
        <v>294264</v>
      </c>
      <c r="J10" s="154">
        <v>134868</v>
      </c>
      <c r="K10" s="154">
        <v>159396</v>
      </c>
      <c r="L10" s="153">
        <v>-15137</v>
      </c>
      <c r="M10" s="152">
        <v>-5.1440203354810645</v>
      </c>
    </row>
    <row r="11" spans="1:13" ht="12.75" customHeight="1">
      <c r="A11" s="171" t="s">
        <v>350</v>
      </c>
      <c r="B11" s="170">
        <v>57711</v>
      </c>
      <c r="C11" s="170">
        <v>60400</v>
      </c>
      <c r="D11" s="169">
        <v>-2689</v>
      </c>
      <c r="E11" s="168">
        <v>-4.451986754966888</v>
      </c>
      <c r="F11" s="167">
        <v>131928</v>
      </c>
      <c r="G11" s="165">
        <v>59514</v>
      </c>
      <c r="H11" s="165">
        <v>72414</v>
      </c>
      <c r="I11" s="166">
        <v>142161</v>
      </c>
      <c r="J11" s="165">
        <v>64436</v>
      </c>
      <c r="K11" s="165">
        <v>77725</v>
      </c>
      <c r="L11" s="164">
        <v>-10233</v>
      </c>
      <c r="M11" s="163">
        <v>-7.198176715132842</v>
      </c>
    </row>
    <row r="12" spans="1:13" ht="12.75" customHeight="1">
      <c r="A12" s="162" t="s">
        <v>349</v>
      </c>
      <c r="B12" s="158">
        <v>154393</v>
      </c>
      <c r="C12" s="158">
        <v>150384</v>
      </c>
      <c r="D12" s="157">
        <v>4009</v>
      </c>
      <c r="E12" s="156">
        <v>2.6658421108628576</v>
      </c>
      <c r="F12" s="155">
        <v>347095</v>
      </c>
      <c r="G12" s="154">
        <v>160094</v>
      </c>
      <c r="H12" s="154">
        <v>187001</v>
      </c>
      <c r="I12" s="155">
        <v>355004</v>
      </c>
      <c r="J12" s="154">
        <v>165387</v>
      </c>
      <c r="K12" s="154">
        <v>189617</v>
      </c>
      <c r="L12" s="153">
        <v>-7909</v>
      </c>
      <c r="M12" s="152">
        <v>-2.2278622212707466</v>
      </c>
    </row>
    <row r="13" spans="1:13" ht="12.75" customHeight="1">
      <c r="A13" s="162" t="s">
        <v>348</v>
      </c>
      <c r="B13" s="158">
        <v>45029</v>
      </c>
      <c r="C13" s="158">
        <v>45266</v>
      </c>
      <c r="D13" s="157">
        <v>-237</v>
      </c>
      <c r="E13" s="156">
        <v>-0.5235717757257102</v>
      </c>
      <c r="F13" s="155">
        <v>94535</v>
      </c>
      <c r="G13" s="154">
        <v>46074</v>
      </c>
      <c r="H13" s="154">
        <v>48461</v>
      </c>
      <c r="I13" s="155">
        <v>98372</v>
      </c>
      <c r="J13" s="154">
        <v>47518</v>
      </c>
      <c r="K13" s="154">
        <v>50854</v>
      </c>
      <c r="L13" s="153">
        <v>-3837</v>
      </c>
      <c r="M13" s="152">
        <v>-3.900500142316919</v>
      </c>
    </row>
    <row r="14" spans="1:13" ht="12.75" customHeight="1">
      <c r="A14" s="162" t="s">
        <v>347</v>
      </c>
      <c r="B14" s="158">
        <v>81015</v>
      </c>
      <c r="C14" s="158">
        <v>82079</v>
      </c>
      <c r="D14" s="157">
        <v>-1064</v>
      </c>
      <c r="E14" s="156">
        <v>-1.2963120895722415</v>
      </c>
      <c r="F14" s="155">
        <v>181169</v>
      </c>
      <c r="G14" s="154">
        <v>85474</v>
      </c>
      <c r="H14" s="154">
        <v>95695</v>
      </c>
      <c r="I14" s="155">
        <v>190478</v>
      </c>
      <c r="J14" s="154">
        <v>90338</v>
      </c>
      <c r="K14" s="154">
        <v>100140</v>
      </c>
      <c r="L14" s="153">
        <v>-9309</v>
      </c>
      <c r="M14" s="152">
        <v>-4.887178571803568</v>
      </c>
    </row>
    <row r="15" spans="1:13" ht="12.75" customHeight="1">
      <c r="A15" s="162" t="s">
        <v>346</v>
      </c>
      <c r="B15" s="158">
        <v>75474</v>
      </c>
      <c r="C15" s="158">
        <v>73629</v>
      </c>
      <c r="D15" s="157">
        <v>1845</v>
      </c>
      <c r="E15" s="156">
        <v>2.5058061361691726</v>
      </c>
      <c r="F15" s="155">
        <v>168057</v>
      </c>
      <c r="G15" s="154">
        <v>80584</v>
      </c>
      <c r="H15" s="154">
        <v>87473</v>
      </c>
      <c r="I15" s="155">
        <v>170580</v>
      </c>
      <c r="J15" s="154">
        <v>81906</v>
      </c>
      <c r="K15" s="154">
        <v>88674</v>
      </c>
      <c r="L15" s="153">
        <v>-2523</v>
      </c>
      <c r="M15" s="152">
        <v>-1.479071403447063</v>
      </c>
    </row>
    <row r="16" spans="1:13" ht="12.75" customHeight="1">
      <c r="A16" s="162" t="s">
        <v>345</v>
      </c>
      <c r="B16" s="158">
        <v>56012</v>
      </c>
      <c r="C16" s="158">
        <v>55335</v>
      </c>
      <c r="D16" s="157">
        <v>677</v>
      </c>
      <c r="E16" s="156">
        <v>1.223457124785398</v>
      </c>
      <c r="F16" s="155">
        <v>125689</v>
      </c>
      <c r="G16" s="154">
        <v>60171</v>
      </c>
      <c r="H16" s="154">
        <v>65518</v>
      </c>
      <c r="I16" s="155">
        <v>129365</v>
      </c>
      <c r="J16" s="154">
        <v>62284</v>
      </c>
      <c r="K16" s="154">
        <v>67081</v>
      </c>
      <c r="L16" s="153">
        <v>-3676</v>
      </c>
      <c r="M16" s="152">
        <v>-2.841572295443126</v>
      </c>
    </row>
    <row r="17" spans="1:13" ht="12.75" customHeight="1">
      <c r="A17" s="162" t="s">
        <v>344</v>
      </c>
      <c r="B17" s="158">
        <v>5558</v>
      </c>
      <c r="C17" s="158">
        <v>6275</v>
      </c>
      <c r="D17" s="157">
        <v>-717</v>
      </c>
      <c r="E17" s="156">
        <v>-11.426294820717132</v>
      </c>
      <c r="F17" s="155">
        <v>10922</v>
      </c>
      <c r="G17" s="154">
        <v>5179</v>
      </c>
      <c r="H17" s="154">
        <v>5743</v>
      </c>
      <c r="I17" s="155">
        <v>13001</v>
      </c>
      <c r="J17" s="154">
        <v>6114</v>
      </c>
      <c r="K17" s="154">
        <v>6887</v>
      </c>
      <c r="L17" s="153">
        <v>-2079</v>
      </c>
      <c r="M17" s="152">
        <v>-15.991077609414662</v>
      </c>
    </row>
    <row r="18" spans="1:13" ht="12.75" customHeight="1">
      <c r="A18" s="162" t="s">
        <v>343</v>
      </c>
      <c r="B18" s="158">
        <v>36723</v>
      </c>
      <c r="C18" s="158">
        <v>37322</v>
      </c>
      <c r="D18" s="157">
        <v>-599</v>
      </c>
      <c r="E18" s="156">
        <v>-1.6049515031348802</v>
      </c>
      <c r="F18" s="155">
        <v>90145</v>
      </c>
      <c r="G18" s="154">
        <v>42111</v>
      </c>
      <c r="H18" s="154">
        <v>48034</v>
      </c>
      <c r="I18" s="155">
        <v>93677</v>
      </c>
      <c r="J18" s="154">
        <v>44199</v>
      </c>
      <c r="K18" s="154">
        <v>49478</v>
      </c>
      <c r="L18" s="153">
        <v>-3532</v>
      </c>
      <c r="M18" s="152">
        <v>-3.770402553454957</v>
      </c>
    </row>
    <row r="19" spans="1:13" ht="12.75" customHeight="1">
      <c r="A19" s="162" t="s">
        <v>342</v>
      </c>
      <c r="B19" s="158">
        <v>18112</v>
      </c>
      <c r="C19" s="158">
        <v>17982</v>
      </c>
      <c r="D19" s="157">
        <v>130</v>
      </c>
      <c r="E19" s="156">
        <v>0.7229451673896118</v>
      </c>
      <c r="F19" s="155">
        <v>40998</v>
      </c>
      <c r="G19" s="154">
        <v>20981</v>
      </c>
      <c r="H19" s="154">
        <v>20017</v>
      </c>
      <c r="I19" s="155">
        <v>42045</v>
      </c>
      <c r="J19" s="154">
        <v>21204</v>
      </c>
      <c r="K19" s="154">
        <v>20841</v>
      </c>
      <c r="L19" s="153">
        <v>-1047</v>
      </c>
      <c r="M19" s="152">
        <v>-2.490189083125223</v>
      </c>
    </row>
    <row r="20" spans="1:13" ht="12.75" customHeight="1">
      <c r="A20" s="162" t="s">
        <v>341</v>
      </c>
      <c r="B20" s="158">
        <v>11044</v>
      </c>
      <c r="C20" s="158">
        <v>11666</v>
      </c>
      <c r="D20" s="157">
        <v>-622</v>
      </c>
      <c r="E20" s="156">
        <v>-5.331733241899537</v>
      </c>
      <c r="F20" s="155">
        <v>24457</v>
      </c>
      <c r="G20" s="154">
        <v>11679</v>
      </c>
      <c r="H20" s="154">
        <v>12778</v>
      </c>
      <c r="I20" s="155">
        <v>26826</v>
      </c>
      <c r="J20" s="154">
        <v>12959</v>
      </c>
      <c r="K20" s="154">
        <v>13867</v>
      </c>
      <c r="L20" s="153">
        <v>-2369</v>
      </c>
      <c r="M20" s="152">
        <v>-8.830984865429063</v>
      </c>
    </row>
    <row r="21" spans="1:13" ht="12.75" customHeight="1">
      <c r="A21" s="162" t="s">
        <v>340</v>
      </c>
      <c r="B21" s="158">
        <v>76289</v>
      </c>
      <c r="C21" s="158">
        <v>72845</v>
      </c>
      <c r="D21" s="157">
        <v>3444</v>
      </c>
      <c r="E21" s="156">
        <v>4.727846797995745</v>
      </c>
      <c r="F21" s="155">
        <v>173320</v>
      </c>
      <c r="G21" s="154">
        <v>84687</v>
      </c>
      <c r="H21" s="154">
        <v>88633</v>
      </c>
      <c r="I21" s="155">
        <v>172758</v>
      </c>
      <c r="J21" s="154">
        <v>83935</v>
      </c>
      <c r="K21" s="154">
        <v>88823</v>
      </c>
      <c r="L21" s="153">
        <v>562</v>
      </c>
      <c r="M21" s="152">
        <v>0.3253105500179442</v>
      </c>
    </row>
    <row r="22" spans="1:13" ht="12.75" customHeight="1">
      <c r="A22" s="162" t="s">
        <v>339</v>
      </c>
      <c r="B22" s="158">
        <v>17343</v>
      </c>
      <c r="C22" s="158">
        <v>17820</v>
      </c>
      <c r="D22" s="157">
        <v>-477</v>
      </c>
      <c r="E22" s="156">
        <v>-2.6767676767676765</v>
      </c>
      <c r="F22" s="155">
        <v>39595</v>
      </c>
      <c r="G22" s="154">
        <v>19315</v>
      </c>
      <c r="H22" s="154">
        <v>20280</v>
      </c>
      <c r="I22" s="155">
        <v>41592</v>
      </c>
      <c r="J22" s="154">
        <v>20445</v>
      </c>
      <c r="K22" s="154">
        <v>21147</v>
      </c>
      <c r="L22" s="153">
        <v>-1997</v>
      </c>
      <c r="M22" s="152">
        <v>-4.801404116176188</v>
      </c>
    </row>
    <row r="23" spans="1:13" ht="12.75" customHeight="1">
      <c r="A23" s="162" t="s">
        <v>338</v>
      </c>
      <c r="B23" s="158">
        <v>10992</v>
      </c>
      <c r="C23" s="158">
        <v>11894</v>
      </c>
      <c r="D23" s="157">
        <v>-902</v>
      </c>
      <c r="E23" s="156">
        <v>-7.583655624684715</v>
      </c>
      <c r="F23" s="155">
        <v>26034</v>
      </c>
      <c r="G23" s="154">
        <v>12215</v>
      </c>
      <c r="H23" s="154">
        <v>13819</v>
      </c>
      <c r="I23" s="155">
        <v>29083</v>
      </c>
      <c r="J23" s="154">
        <v>13850</v>
      </c>
      <c r="K23" s="154">
        <v>15233</v>
      </c>
      <c r="L23" s="153">
        <v>-3049</v>
      </c>
      <c r="M23" s="152">
        <v>-10.483787779802633</v>
      </c>
    </row>
    <row r="24" spans="1:13" ht="12.75" customHeight="1">
      <c r="A24" s="162" t="s">
        <v>337</v>
      </c>
      <c r="B24" s="158">
        <v>7526</v>
      </c>
      <c r="C24" s="158">
        <v>8222</v>
      </c>
      <c r="D24" s="157">
        <v>-696</v>
      </c>
      <c r="E24" s="156">
        <v>-8.465093651179762</v>
      </c>
      <c r="F24" s="155">
        <v>16628</v>
      </c>
      <c r="G24" s="154">
        <v>7585</v>
      </c>
      <c r="H24" s="154">
        <v>9043</v>
      </c>
      <c r="I24" s="155">
        <v>18899</v>
      </c>
      <c r="J24" s="154">
        <v>8714</v>
      </c>
      <c r="K24" s="154">
        <v>10185</v>
      </c>
      <c r="L24" s="153">
        <v>-2271</v>
      </c>
      <c r="M24" s="152">
        <v>-12.016508809989947</v>
      </c>
    </row>
    <row r="25" spans="1:13" ht="12.75" customHeight="1">
      <c r="A25" s="162" t="s">
        <v>336</v>
      </c>
      <c r="B25" s="158">
        <v>51170</v>
      </c>
      <c r="C25" s="158">
        <v>50425</v>
      </c>
      <c r="D25" s="157">
        <v>745</v>
      </c>
      <c r="E25" s="156">
        <v>1.4774417451660882</v>
      </c>
      <c r="F25" s="155">
        <v>123722</v>
      </c>
      <c r="G25" s="154">
        <v>59320</v>
      </c>
      <c r="H25" s="154">
        <v>64402</v>
      </c>
      <c r="I25" s="155">
        <v>125601</v>
      </c>
      <c r="J25" s="154">
        <v>60807</v>
      </c>
      <c r="K25" s="154">
        <v>64794</v>
      </c>
      <c r="L25" s="153">
        <v>-1879</v>
      </c>
      <c r="M25" s="152">
        <v>-1.4960071973949252</v>
      </c>
    </row>
    <row r="26" spans="1:13" ht="12.75" customHeight="1">
      <c r="A26" s="162" t="s">
        <v>335</v>
      </c>
      <c r="B26" s="158">
        <v>5585</v>
      </c>
      <c r="C26" s="158">
        <v>6202</v>
      </c>
      <c r="D26" s="157">
        <v>-617</v>
      </c>
      <c r="E26" s="156">
        <v>-9.948403740728798</v>
      </c>
      <c r="F26" s="155">
        <v>12637</v>
      </c>
      <c r="G26" s="154">
        <v>5745</v>
      </c>
      <c r="H26" s="154">
        <v>6892</v>
      </c>
      <c r="I26" s="155">
        <v>14401</v>
      </c>
      <c r="J26" s="154">
        <v>6634</v>
      </c>
      <c r="K26" s="154">
        <v>7767</v>
      </c>
      <c r="L26" s="153">
        <v>-1764</v>
      </c>
      <c r="M26" s="152">
        <v>-12.249149364627456</v>
      </c>
    </row>
    <row r="27" spans="1:13" ht="12.75" customHeight="1">
      <c r="A27" s="162" t="s">
        <v>334</v>
      </c>
      <c r="B27" s="158">
        <v>11390</v>
      </c>
      <c r="C27" s="158">
        <v>11670</v>
      </c>
      <c r="D27" s="157">
        <v>-280</v>
      </c>
      <c r="E27" s="156">
        <v>-2.3993144815766922</v>
      </c>
      <c r="F27" s="155">
        <v>24750</v>
      </c>
      <c r="G27" s="154">
        <v>11563</v>
      </c>
      <c r="H27" s="154">
        <v>13187</v>
      </c>
      <c r="I27" s="155">
        <v>26632</v>
      </c>
      <c r="J27" s="154">
        <v>12516</v>
      </c>
      <c r="K27" s="154">
        <v>14116</v>
      </c>
      <c r="L27" s="153">
        <v>-1882</v>
      </c>
      <c r="M27" s="152">
        <v>-7.066686692700511</v>
      </c>
    </row>
    <row r="28" spans="1:13" ht="12.75" customHeight="1">
      <c r="A28" s="162" t="s">
        <v>333</v>
      </c>
      <c r="B28" s="158">
        <v>9100</v>
      </c>
      <c r="C28" s="158">
        <v>9398</v>
      </c>
      <c r="D28" s="157">
        <v>-298</v>
      </c>
      <c r="E28" s="156">
        <v>-3.1708874228559267</v>
      </c>
      <c r="F28" s="155">
        <v>21787</v>
      </c>
      <c r="G28" s="154">
        <v>10205</v>
      </c>
      <c r="H28" s="154">
        <v>11582</v>
      </c>
      <c r="I28" s="155">
        <v>23411</v>
      </c>
      <c r="J28" s="154">
        <v>10978</v>
      </c>
      <c r="K28" s="154">
        <v>12433</v>
      </c>
      <c r="L28" s="153">
        <v>-1624</v>
      </c>
      <c r="M28" s="152">
        <v>-6.93690999957285</v>
      </c>
    </row>
    <row r="29" spans="1:13" ht="12.75" customHeight="1">
      <c r="A29" s="162" t="s">
        <v>332</v>
      </c>
      <c r="B29" s="158">
        <v>13348</v>
      </c>
      <c r="C29" s="158">
        <v>13069</v>
      </c>
      <c r="D29" s="157">
        <v>279</v>
      </c>
      <c r="E29" s="156">
        <v>2.1348228632642128</v>
      </c>
      <c r="F29" s="155">
        <v>30591</v>
      </c>
      <c r="G29" s="154">
        <v>14669</v>
      </c>
      <c r="H29" s="154">
        <v>15922</v>
      </c>
      <c r="I29" s="155">
        <v>31628</v>
      </c>
      <c r="J29" s="154">
        <v>15195</v>
      </c>
      <c r="K29" s="154">
        <v>16433</v>
      </c>
      <c r="L29" s="153">
        <v>-1037</v>
      </c>
      <c r="M29" s="152">
        <v>-3.27874035664601</v>
      </c>
    </row>
    <row r="30" spans="1:13" ht="12.75" customHeight="1">
      <c r="A30" s="162" t="s">
        <v>331</v>
      </c>
      <c r="B30" s="158">
        <v>4776</v>
      </c>
      <c r="C30" s="158">
        <v>5422</v>
      </c>
      <c r="D30" s="157">
        <v>-646</v>
      </c>
      <c r="E30" s="156">
        <v>-11.914422722242715</v>
      </c>
      <c r="F30" s="155">
        <v>10221</v>
      </c>
      <c r="G30" s="154">
        <v>4625</v>
      </c>
      <c r="H30" s="154">
        <v>5596</v>
      </c>
      <c r="I30" s="155">
        <v>11927</v>
      </c>
      <c r="J30" s="154">
        <v>5418</v>
      </c>
      <c r="K30" s="154">
        <v>6509</v>
      </c>
      <c r="L30" s="153">
        <v>-1706</v>
      </c>
      <c r="M30" s="152">
        <v>-14.303680724406808</v>
      </c>
    </row>
    <row r="31" spans="1:13" ht="12.75" customHeight="1">
      <c r="A31" s="162" t="s">
        <v>330</v>
      </c>
      <c r="B31" s="158">
        <v>11897</v>
      </c>
      <c r="C31" s="158">
        <v>12173</v>
      </c>
      <c r="D31" s="157">
        <v>-276</v>
      </c>
      <c r="E31" s="156">
        <v>-2.267312905610778</v>
      </c>
      <c r="F31" s="155">
        <v>29201</v>
      </c>
      <c r="G31" s="154">
        <v>13883</v>
      </c>
      <c r="H31" s="154">
        <v>15318</v>
      </c>
      <c r="I31" s="155">
        <v>31202</v>
      </c>
      <c r="J31" s="154">
        <v>14849</v>
      </c>
      <c r="K31" s="154">
        <v>16353</v>
      </c>
      <c r="L31" s="153">
        <v>-2001</v>
      </c>
      <c r="M31" s="152">
        <v>-6.413050445484264</v>
      </c>
    </row>
    <row r="32" spans="1:13" ht="12.75" customHeight="1">
      <c r="A32" s="162" t="s">
        <v>329</v>
      </c>
      <c r="B32" s="158">
        <v>38541</v>
      </c>
      <c r="C32" s="158">
        <v>35983</v>
      </c>
      <c r="D32" s="157">
        <v>2558</v>
      </c>
      <c r="E32" s="156">
        <v>7.108912542033738</v>
      </c>
      <c r="F32" s="155">
        <v>93604</v>
      </c>
      <c r="G32" s="154">
        <v>47836</v>
      </c>
      <c r="H32" s="154">
        <v>45768</v>
      </c>
      <c r="I32" s="155">
        <v>91437</v>
      </c>
      <c r="J32" s="154">
        <v>46985</v>
      </c>
      <c r="K32" s="154">
        <v>44452</v>
      </c>
      <c r="L32" s="153">
        <v>2167</v>
      </c>
      <c r="M32" s="152">
        <v>2.3699377713617027</v>
      </c>
    </row>
    <row r="33" spans="1:13" ht="12.75" customHeight="1">
      <c r="A33" s="162" t="s">
        <v>328</v>
      </c>
      <c r="B33" s="158">
        <v>18947</v>
      </c>
      <c r="C33" s="158">
        <v>19314</v>
      </c>
      <c r="D33" s="157">
        <v>-367</v>
      </c>
      <c r="E33" s="156">
        <v>-1.9001760381070727</v>
      </c>
      <c r="F33" s="155">
        <v>43170</v>
      </c>
      <c r="G33" s="154">
        <v>20314</v>
      </c>
      <c r="H33" s="154">
        <v>22856</v>
      </c>
      <c r="I33" s="155">
        <v>45562</v>
      </c>
      <c r="J33" s="154">
        <v>21557</v>
      </c>
      <c r="K33" s="154">
        <v>24005</v>
      </c>
      <c r="L33" s="153">
        <v>-2392</v>
      </c>
      <c r="M33" s="152">
        <v>-5.249989025942671</v>
      </c>
    </row>
    <row r="34" spans="1:13" ht="12.75" customHeight="1">
      <c r="A34" s="162" t="s">
        <v>327</v>
      </c>
      <c r="B34" s="158">
        <v>8415</v>
      </c>
      <c r="C34" s="158">
        <v>8348</v>
      </c>
      <c r="D34" s="157">
        <v>67</v>
      </c>
      <c r="E34" s="156">
        <v>0.802587446094873</v>
      </c>
      <c r="F34" s="155">
        <v>19056</v>
      </c>
      <c r="G34" s="154">
        <v>8925</v>
      </c>
      <c r="H34" s="154">
        <v>10131</v>
      </c>
      <c r="I34" s="155">
        <v>20068</v>
      </c>
      <c r="J34" s="154">
        <v>9451</v>
      </c>
      <c r="K34" s="154">
        <v>10617</v>
      </c>
      <c r="L34" s="153">
        <v>-1012</v>
      </c>
      <c r="M34" s="152">
        <v>-5.042854295395655</v>
      </c>
    </row>
    <row r="35" spans="1:13" ht="12.75" customHeight="1">
      <c r="A35" s="162" t="s">
        <v>326</v>
      </c>
      <c r="B35" s="158">
        <v>2000</v>
      </c>
      <c r="C35" s="158">
        <v>2335</v>
      </c>
      <c r="D35" s="157">
        <v>-335</v>
      </c>
      <c r="E35" s="156">
        <v>-14.346895074946467</v>
      </c>
      <c r="F35" s="155">
        <v>4387</v>
      </c>
      <c r="G35" s="154">
        <v>1955</v>
      </c>
      <c r="H35" s="154">
        <v>2432</v>
      </c>
      <c r="I35" s="155">
        <v>5221</v>
      </c>
      <c r="J35" s="154">
        <v>2327</v>
      </c>
      <c r="K35" s="154">
        <v>2894</v>
      </c>
      <c r="L35" s="153">
        <v>-834</v>
      </c>
      <c r="M35" s="152">
        <v>-15.973951350316032</v>
      </c>
    </row>
    <row r="36" spans="1:13" ht="12.75" customHeight="1">
      <c r="A36" s="162" t="s">
        <v>325</v>
      </c>
      <c r="B36" s="158">
        <v>10100</v>
      </c>
      <c r="C36" s="158">
        <v>10554</v>
      </c>
      <c r="D36" s="157">
        <v>-454</v>
      </c>
      <c r="E36" s="156">
        <v>-4.301686564335797</v>
      </c>
      <c r="F36" s="155">
        <v>23709</v>
      </c>
      <c r="G36" s="154">
        <v>10987</v>
      </c>
      <c r="H36" s="154">
        <v>12722</v>
      </c>
      <c r="I36" s="155">
        <v>25838</v>
      </c>
      <c r="J36" s="154">
        <v>12044</v>
      </c>
      <c r="K36" s="154">
        <v>13794</v>
      </c>
      <c r="L36" s="153">
        <v>-2129</v>
      </c>
      <c r="M36" s="152">
        <v>-8.239801842247852</v>
      </c>
    </row>
    <row r="37" spans="1:13" ht="12.75" customHeight="1">
      <c r="A37" s="162" t="s">
        <v>324</v>
      </c>
      <c r="B37" s="158">
        <v>10074</v>
      </c>
      <c r="C37" s="158">
        <v>9989</v>
      </c>
      <c r="D37" s="157">
        <v>85</v>
      </c>
      <c r="E37" s="156">
        <v>0.850936029632596</v>
      </c>
      <c r="F37" s="155">
        <v>24259</v>
      </c>
      <c r="G37" s="154">
        <v>11418</v>
      </c>
      <c r="H37" s="154">
        <v>12841</v>
      </c>
      <c r="I37" s="155">
        <v>25076</v>
      </c>
      <c r="J37" s="154">
        <v>11810</v>
      </c>
      <c r="K37" s="154">
        <v>13266</v>
      </c>
      <c r="L37" s="153">
        <v>-817</v>
      </c>
      <c r="M37" s="152">
        <v>-3.2580953900143568</v>
      </c>
    </row>
    <row r="38" spans="1:13" ht="12.75" customHeight="1">
      <c r="A38" s="162" t="s">
        <v>323</v>
      </c>
      <c r="B38" s="158">
        <v>21717</v>
      </c>
      <c r="C38" s="158">
        <v>21511</v>
      </c>
      <c r="D38" s="157">
        <v>206</v>
      </c>
      <c r="E38" s="156">
        <v>0.9576495746362327</v>
      </c>
      <c r="F38" s="155">
        <v>51526</v>
      </c>
      <c r="G38" s="154">
        <v>24514</v>
      </c>
      <c r="H38" s="154">
        <v>27012</v>
      </c>
      <c r="I38" s="155">
        <v>53135</v>
      </c>
      <c r="J38" s="154">
        <v>25256</v>
      </c>
      <c r="K38" s="154">
        <v>27879</v>
      </c>
      <c r="L38" s="153">
        <v>-1609</v>
      </c>
      <c r="M38" s="152">
        <v>-3.028135880304884</v>
      </c>
    </row>
    <row r="39" spans="1:13" ht="12.75" customHeight="1">
      <c r="A39" s="162" t="s">
        <v>322</v>
      </c>
      <c r="B39" s="158">
        <v>27634</v>
      </c>
      <c r="C39" s="158">
        <v>25662</v>
      </c>
      <c r="D39" s="157">
        <v>1972</v>
      </c>
      <c r="E39" s="156">
        <v>7.684514067492791</v>
      </c>
      <c r="F39" s="155">
        <v>69384</v>
      </c>
      <c r="G39" s="154">
        <v>33945</v>
      </c>
      <c r="H39" s="154">
        <v>35439</v>
      </c>
      <c r="I39" s="155">
        <v>67614</v>
      </c>
      <c r="J39" s="154">
        <v>33317</v>
      </c>
      <c r="K39" s="154">
        <v>34297</v>
      </c>
      <c r="L39" s="153">
        <v>1770</v>
      </c>
      <c r="M39" s="152">
        <v>2.6178010471204187</v>
      </c>
    </row>
    <row r="40" spans="1:13" ht="12.75" customHeight="1">
      <c r="A40" s="162" t="s">
        <v>321</v>
      </c>
      <c r="B40" s="158">
        <v>15287</v>
      </c>
      <c r="C40" s="158">
        <v>14989</v>
      </c>
      <c r="D40" s="157">
        <v>298</v>
      </c>
      <c r="E40" s="156">
        <v>1.9881246247247981</v>
      </c>
      <c r="F40" s="155">
        <v>36278</v>
      </c>
      <c r="G40" s="154">
        <v>16812</v>
      </c>
      <c r="H40" s="154">
        <v>19466</v>
      </c>
      <c r="I40" s="155">
        <v>37066</v>
      </c>
      <c r="J40" s="154">
        <v>17247</v>
      </c>
      <c r="K40" s="154">
        <v>19819</v>
      </c>
      <c r="L40" s="153">
        <v>-788</v>
      </c>
      <c r="M40" s="152">
        <v>-2.125937516861814</v>
      </c>
    </row>
    <row r="41" spans="1:13" ht="12.75" customHeight="1">
      <c r="A41" s="162" t="s">
        <v>320</v>
      </c>
      <c r="B41" s="158">
        <v>22991</v>
      </c>
      <c r="C41" s="158">
        <v>22362</v>
      </c>
      <c r="D41" s="157">
        <v>629</v>
      </c>
      <c r="E41" s="156">
        <v>2.8128074411948845</v>
      </c>
      <c r="F41" s="155">
        <v>60353</v>
      </c>
      <c r="G41" s="154">
        <v>28959</v>
      </c>
      <c r="H41" s="154">
        <v>31394</v>
      </c>
      <c r="I41" s="155">
        <v>60677</v>
      </c>
      <c r="J41" s="154">
        <v>29252</v>
      </c>
      <c r="K41" s="154">
        <v>31425</v>
      </c>
      <c r="L41" s="153">
        <v>-324</v>
      </c>
      <c r="M41" s="152">
        <v>-0.5339749822832375</v>
      </c>
    </row>
    <row r="42" spans="1:13" ht="12.75" customHeight="1">
      <c r="A42" s="162" t="s">
        <v>319</v>
      </c>
      <c r="B42" s="158">
        <v>22603</v>
      </c>
      <c r="C42" s="158">
        <v>21925</v>
      </c>
      <c r="D42" s="157">
        <v>678</v>
      </c>
      <c r="E42" s="156">
        <v>3.0923603192702394</v>
      </c>
      <c r="F42" s="155">
        <v>59449</v>
      </c>
      <c r="G42" s="154">
        <v>28554</v>
      </c>
      <c r="H42" s="154">
        <v>30895</v>
      </c>
      <c r="I42" s="155">
        <v>60104</v>
      </c>
      <c r="J42" s="154">
        <v>28942</v>
      </c>
      <c r="K42" s="154">
        <v>31162</v>
      </c>
      <c r="L42" s="153">
        <v>-655</v>
      </c>
      <c r="M42" s="152">
        <v>-1.0897777186210569</v>
      </c>
    </row>
    <row r="43" spans="1:13" ht="12.75" customHeight="1">
      <c r="A43" s="162" t="s">
        <v>318</v>
      </c>
      <c r="B43" s="158">
        <v>18412</v>
      </c>
      <c r="C43" s="158">
        <v>17779</v>
      </c>
      <c r="D43" s="157">
        <v>633</v>
      </c>
      <c r="E43" s="156">
        <v>3.56038022385961</v>
      </c>
      <c r="F43" s="155">
        <v>48032</v>
      </c>
      <c r="G43" s="154">
        <v>22515</v>
      </c>
      <c r="H43" s="154">
        <v>25517</v>
      </c>
      <c r="I43" s="155">
        <v>48056</v>
      </c>
      <c r="J43" s="154">
        <v>22731</v>
      </c>
      <c r="K43" s="154">
        <v>25325</v>
      </c>
      <c r="L43" s="153">
        <v>-24</v>
      </c>
      <c r="M43" s="152">
        <v>-0.049941734642916596</v>
      </c>
    </row>
    <row r="44" spans="1:13" ht="6" customHeight="1">
      <c r="A44" s="151"/>
      <c r="B44" s="161"/>
      <c r="C44" s="155"/>
      <c r="D44" s="157"/>
      <c r="E44" s="156"/>
      <c r="F44" s="155"/>
      <c r="G44" s="155"/>
      <c r="H44" s="155"/>
      <c r="I44" s="155"/>
      <c r="J44" s="155"/>
      <c r="K44" s="155"/>
      <c r="L44" s="153"/>
      <c r="M44" s="152"/>
    </row>
    <row r="45" spans="1:13" ht="12.75" customHeight="1">
      <c r="A45" s="160" t="s">
        <v>317</v>
      </c>
      <c r="B45" s="155">
        <v>44120</v>
      </c>
      <c r="C45" s="155">
        <v>45342</v>
      </c>
      <c r="D45" s="157">
        <v>-1222</v>
      </c>
      <c r="E45" s="156">
        <v>-2.695073000749857</v>
      </c>
      <c r="F45" s="155">
        <v>101012</v>
      </c>
      <c r="G45" s="155">
        <v>48549</v>
      </c>
      <c r="H45" s="155">
        <v>52463</v>
      </c>
      <c r="I45" s="155">
        <v>107905</v>
      </c>
      <c r="J45" s="155">
        <v>51702</v>
      </c>
      <c r="K45" s="155">
        <v>56203</v>
      </c>
      <c r="L45" s="153">
        <v>-6893</v>
      </c>
      <c r="M45" s="152">
        <v>-6.388026504795885</v>
      </c>
    </row>
    <row r="46" spans="1:13" ht="12.75" customHeight="1">
      <c r="A46" s="159" t="s">
        <v>316</v>
      </c>
      <c r="B46" s="158">
        <v>742</v>
      </c>
      <c r="C46" s="158">
        <v>808</v>
      </c>
      <c r="D46" s="157">
        <v>-66</v>
      </c>
      <c r="E46" s="156">
        <v>-8.16831683168317</v>
      </c>
      <c r="F46" s="155">
        <v>1781</v>
      </c>
      <c r="G46" s="154">
        <v>853</v>
      </c>
      <c r="H46" s="154">
        <v>928</v>
      </c>
      <c r="I46" s="155">
        <v>1996</v>
      </c>
      <c r="J46" s="154">
        <v>951</v>
      </c>
      <c r="K46" s="154">
        <v>1045</v>
      </c>
      <c r="L46" s="153">
        <v>-215</v>
      </c>
      <c r="M46" s="152">
        <v>-10.771543086172345</v>
      </c>
    </row>
    <row r="47" spans="1:13" ht="12.75" customHeight="1">
      <c r="A47" s="159" t="s">
        <v>315</v>
      </c>
      <c r="B47" s="158">
        <v>1536</v>
      </c>
      <c r="C47" s="158">
        <v>1642</v>
      </c>
      <c r="D47" s="157">
        <v>-106</v>
      </c>
      <c r="E47" s="156">
        <v>-6.455542021924482</v>
      </c>
      <c r="F47" s="155">
        <v>3443</v>
      </c>
      <c r="G47" s="154">
        <v>1656</v>
      </c>
      <c r="H47" s="154">
        <v>1787</v>
      </c>
      <c r="I47" s="155">
        <v>3744</v>
      </c>
      <c r="J47" s="154">
        <v>1797</v>
      </c>
      <c r="K47" s="154">
        <v>1947</v>
      </c>
      <c r="L47" s="153">
        <v>-301</v>
      </c>
      <c r="M47" s="152">
        <v>-8.039529914529915</v>
      </c>
    </row>
    <row r="48" spans="1:13" ht="12.75" customHeight="1">
      <c r="A48" s="159" t="s">
        <v>314</v>
      </c>
      <c r="B48" s="158">
        <v>1353</v>
      </c>
      <c r="C48" s="158">
        <v>1387</v>
      </c>
      <c r="D48" s="157">
        <v>-34</v>
      </c>
      <c r="E48" s="156">
        <v>-2.451333813987022</v>
      </c>
      <c r="F48" s="155">
        <v>3250</v>
      </c>
      <c r="G48" s="154">
        <v>1534</v>
      </c>
      <c r="H48" s="154">
        <v>1716</v>
      </c>
      <c r="I48" s="155">
        <v>3457</v>
      </c>
      <c r="J48" s="154">
        <v>1625</v>
      </c>
      <c r="K48" s="154">
        <v>1832</v>
      </c>
      <c r="L48" s="153">
        <v>-207</v>
      </c>
      <c r="M48" s="152">
        <v>-5.987850737633787</v>
      </c>
    </row>
    <row r="49" spans="1:13" ht="12.75" customHeight="1">
      <c r="A49" s="159" t="s">
        <v>313</v>
      </c>
      <c r="B49" s="158">
        <v>2129</v>
      </c>
      <c r="C49" s="158">
        <v>2242</v>
      </c>
      <c r="D49" s="157">
        <v>-113</v>
      </c>
      <c r="E49" s="156">
        <v>-5.04014272970562</v>
      </c>
      <c r="F49" s="155">
        <v>5292</v>
      </c>
      <c r="G49" s="154">
        <v>2539</v>
      </c>
      <c r="H49" s="154">
        <v>2753</v>
      </c>
      <c r="I49" s="155">
        <v>5802</v>
      </c>
      <c r="J49" s="154">
        <v>2794</v>
      </c>
      <c r="K49" s="154">
        <v>3008</v>
      </c>
      <c r="L49" s="153">
        <v>-510</v>
      </c>
      <c r="M49" s="152">
        <v>-8.790072388831438</v>
      </c>
    </row>
    <row r="50" spans="1:13" ht="12.75" customHeight="1">
      <c r="A50" s="159" t="s">
        <v>312</v>
      </c>
      <c r="B50" s="158">
        <v>2054</v>
      </c>
      <c r="C50" s="158">
        <v>1896</v>
      </c>
      <c r="D50" s="157">
        <v>158</v>
      </c>
      <c r="E50" s="156">
        <v>8.333333333333332</v>
      </c>
      <c r="F50" s="155">
        <v>4823</v>
      </c>
      <c r="G50" s="154">
        <v>2365</v>
      </c>
      <c r="H50" s="154">
        <v>2458</v>
      </c>
      <c r="I50" s="155">
        <v>4669</v>
      </c>
      <c r="J50" s="154">
        <v>2291</v>
      </c>
      <c r="K50" s="154">
        <v>2378</v>
      </c>
      <c r="L50" s="153">
        <v>154</v>
      </c>
      <c r="M50" s="152">
        <v>3.2983508245877062</v>
      </c>
    </row>
    <row r="51" spans="1:13" ht="12.75" customHeight="1">
      <c r="A51" s="159" t="s">
        <v>311</v>
      </c>
      <c r="B51" s="158">
        <v>867</v>
      </c>
      <c r="C51" s="158">
        <v>884</v>
      </c>
      <c r="D51" s="157">
        <v>-17</v>
      </c>
      <c r="E51" s="156">
        <v>-1.9230769230769231</v>
      </c>
      <c r="F51" s="155">
        <v>2189</v>
      </c>
      <c r="G51" s="154">
        <v>1080</v>
      </c>
      <c r="H51" s="154">
        <v>1109</v>
      </c>
      <c r="I51" s="155">
        <v>2354</v>
      </c>
      <c r="J51" s="154">
        <v>1161</v>
      </c>
      <c r="K51" s="154">
        <v>1193</v>
      </c>
      <c r="L51" s="153">
        <v>-165</v>
      </c>
      <c r="M51" s="152">
        <v>-7.009345794392523</v>
      </c>
    </row>
    <row r="52" spans="1:13" ht="12.75" customHeight="1">
      <c r="A52" s="159" t="s">
        <v>310</v>
      </c>
      <c r="B52" s="158">
        <v>883</v>
      </c>
      <c r="C52" s="158">
        <v>934</v>
      </c>
      <c r="D52" s="157">
        <v>-51</v>
      </c>
      <c r="E52" s="156">
        <v>-5.460385438972163</v>
      </c>
      <c r="F52" s="155">
        <v>2034</v>
      </c>
      <c r="G52" s="154">
        <v>1004</v>
      </c>
      <c r="H52" s="154">
        <v>1030</v>
      </c>
      <c r="I52" s="155">
        <v>2165</v>
      </c>
      <c r="J52" s="154">
        <v>1050</v>
      </c>
      <c r="K52" s="154">
        <v>1115</v>
      </c>
      <c r="L52" s="153">
        <v>-131</v>
      </c>
      <c r="M52" s="152">
        <v>-6.05080831408776</v>
      </c>
    </row>
    <row r="53" spans="1:13" ht="12.75" customHeight="1">
      <c r="A53" s="159" t="s">
        <v>309</v>
      </c>
      <c r="B53" s="158">
        <v>1207</v>
      </c>
      <c r="C53" s="158">
        <v>1233</v>
      </c>
      <c r="D53" s="157">
        <v>-26</v>
      </c>
      <c r="E53" s="156">
        <v>-2.10867802108678</v>
      </c>
      <c r="F53" s="155">
        <v>2490</v>
      </c>
      <c r="G53" s="154">
        <v>1276</v>
      </c>
      <c r="H53" s="154">
        <v>1214</v>
      </c>
      <c r="I53" s="155">
        <v>2707</v>
      </c>
      <c r="J53" s="154">
        <v>1356</v>
      </c>
      <c r="K53" s="154">
        <v>1351</v>
      </c>
      <c r="L53" s="153">
        <v>-217</v>
      </c>
      <c r="M53" s="152">
        <v>-8.016254155892131</v>
      </c>
    </row>
    <row r="54" spans="1:13" ht="12.75" customHeight="1">
      <c r="A54" s="159" t="s">
        <v>308</v>
      </c>
      <c r="B54" s="158">
        <v>1740</v>
      </c>
      <c r="C54" s="158">
        <v>1463</v>
      </c>
      <c r="D54" s="157">
        <v>277</v>
      </c>
      <c r="E54" s="156">
        <v>18.9336978810663</v>
      </c>
      <c r="F54" s="155">
        <v>3811</v>
      </c>
      <c r="G54" s="154">
        <v>2032</v>
      </c>
      <c r="H54" s="154">
        <v>1779</v>
      </c>
      <c r="I54" s="155">
        <v>3583</v>
      </c>
      <c r="J54" s="154">
        <v>1799</v>
      </c>
      <c r="K54" s="154">
        <v>1784</v>
      </c>
      <c r="L54" s="153">
        <v>228</v>
      </c>
      <c r="M54" s="152">
        <v>6.363382640245605</v>
      </c>
    </row>
    <row r="55" spans="1:13" ht="12.75" customHeight="1">
      <c r="A55" s="159" t="s">
        <v>307</v>
      </c>
      <c r="B55" s="158">
        <v>7102</v>
      </c>
      <c r="C55" s="158">
        <v>7043</v>
      </c>
      <c r="D55" s="157">
        <v>59</v>
      </c>
      <c r="E55" s="156">
        <v>0.8377112026125231</v>
      </c>
      <c r="F55" s="155">
        <v>15568</v>
      </c>
      <c r="G55" s="154">
        <v>7792</v>
      </c>
      <c r="H55" s="154">
        <v>7776</v>
      </c>
      <c r="I55" s="155">
        <v>16176</v>
      </c>
      <c r="J55" s="154">
        <v>8017</v>
      </c>
      <c r="K55" s="154">
        <v>8159</v>
      </c>
      <c r="L55" s="153">
        <v>-608</v>
      </c>
      <c r="M55" s="152">
        <v>-3.758654797230465</v>
      </c>
    </row>
    <row r="56" spans="1:13" ht="12.75" customHeight="1">
      <c r="A56" s="159" t="s">
        <v>306</v>
      </c>
      <c r="B56" s="158">
        <v>2698</v>
      </c>
      <c r="C56" s="158">
        <v>2962</v>
      </c>
      <c r="D56" s="157">
        <v>-264</v>
      </c>
      <c r="E56" s="156">
        <v>-8.912896691424713</v>
      </c>
      <c r="F56" s="155">
        <v>6428</v>
      </c>
      <c r="G56" s="154">
        <v>3215</v>
      </c>
      <c r="H56" s="154">
        <v>3213</v>
      </c>
      <c r="I56" s="155">
        <v>7112</v>
      </c>
      <c r="J56" s="154">
        <v>3584</v>
      </c>
      <c r="K56" s="154">
        <v>3528</v>
      </c>
      <c r="L56" s="153">
        <v>-684</v>
      </c>
      <c r="M56" s="152">
        <v>-9.617547806524184</v>
      </c>
    </row>
    <row r="57" spans="1:13" ht="12.75" customHeight="1">
      <c r="A57" s="159" t="s">
        <v>305</v>
      </c>
      <c r="B57" s="158">
        <v>6555</v>
      </c>
      <c r="C57" s="158">
        <v>6853</v>
      </c>
      <c r="D57" s="157">
        <v>-298</v>
      </c>
      <c r="E57" s="156">
        <v>-4.348460528235809</v>
      </c>
      <c r="F57" s="155">
        <v>14451</v>
      </c>
      <c r="G57" s="154">
        <v>6700</v>
      </c>
      <c r="H57" s="154">
        <v>7751</v>
      </c>
      <c r="I57" s="155">
        <v>15744</v>
      </c>
      <c r="J57" s="154">
        <v>7284</v>
      </c>
      <c r="K57" s="154">
        <v>8460</v>
      </c>
      <c r="L57" s="153">
        <v>-1293</v>
      </c>
      <c r="M57" s="152">
        <v>-8.21265243902439</v>
      </c>
    </row>
    <row r="58" spans="1:13" ht="12.75" customHeight="1">
      <c r="A58" s="159" t="s">
        <v>304</v>
      </c>
      <c r="B58" s="158">
        <v>855</v>
      </c>
      <c r="C58" s="158">
        <v>1036</v>
      </c>
      <c r="D58" s="157">
        <v>-181</v>
      </c>
      <c r="E58" s="156">
        <v>-17.471042471042473</v>
      </c>
      <c r="F58" s="155">
        <v>1883</v>
      </c>
      <c r="G58" s="154">
        <v>919</v>
      </c>
      <c r="H58" s="154">
        <v>964</v>
      </c>
      <c r="I58" s="155">
        <v>2185</v>
      </c>
      <c r="J58" s="154">
        <v>1092</v>
      </c>
      <c r="K58" s="154">
        <v>1093</v>
      </c>
      <c r="L58" s="153">
        <v>-302</v>
      </c>
      <c r="M58" s="152">
        <v>-13.821510297482837</v>
      </c>
    </row>
    <row r="59" spans="1:13" ht="12.75" customHeight="1">
      <c r="A59" s="159" t="s">
        <v>303</v>
      </c>
      <c r="B59" s="158">
        <v>473</v>
      </c>
      <c r="C59" s="158">
        <v>612</v>
      </c>
      <c r="D59" s="157">
        <v>-139</v>
      </c>
      <c r="E59" s="156">
        <v>-22.712418300653596</v>
      </c>
      <c r="F59" s="155">
        <v>1122</v>
      </c>
      <c r="G59" s="154">
        <v>503</v>
      </c>
      <c r="H59" s="154">
        <v>619</v>
      </c>
      <c r="I59" s="155">
        <v>1319</v>
      </c>
      <c r="J59" s="154">
        <v>624</v>
      </c>
      <c r="K59" s="154">
        <v>695</v>
      </c>
      <c r="L59" s="153">
        <v>-197</v>
      </c>
      <c r="M59" s="152">
        <v>-14.935557240333585</v>
      </c>
    </row>
    <row r="60" spans="1:13" ht="12.75" customHeight="1">
      <c r="A60" s="159" t="s">
        <v>302</v>
      </c>
      <c r="B60" s="158">
        <v>1175</v>
      </c>
      <c r="C60" s="158">
        <v>1253</v>
      </c>
      <c r="D60" s="157">
        <v>-78</v>
      </c>
      <c r="E60" s="156">
        <v>-6.225059856344773</v>
      </c>
      <c r="F60" s="155">
        <v>2516</v>
      </c>
      <c r="G60" s="154">
        <v>1180</v>
      </c>
      <c r="H60" s="154">
        <v>1336</v>
      </c>
      <c r="I60" s="155">
        <v>2860</v>
      </c>
      <c r="J60" s="154">
        <v>1318</v>
      </c>
      <c r="K60" s="154">
        <v>1542</v>
      </c>
      <c r="L60" s="153">
        <v>-344</v>
      </c>
      <c r="M60" s="152">
        <v>-12.027972027972028</v>
      </c>
    </row>
    <row r="61" spans="1:13" ht="12.75" customHeight="1">
      <c r="A61" s="159" t="s">
        <v>301</v>
      </c>
      <c r="B61" s="158">
        <v>1588</v>
      </c>
      <c r="C61" s="158">
        <v>1679</v>
      </c>
      <c r="D61" s="157">
        <v>-91</v>
      </c>
      <c r="E61" s="156">
        <v>-5.419892793329362</v>
      </c>
      <c r="F61" s="155">
        <v>3611</v>
      </c>
      <c r="G61" s="154">
        <v>1687</v>
      </c>
      <c r="H61" s="154">
        <v>1924</v>
      </c>
      <c r="I61" s="155">
        <v>4021</v>
      </c>
      <c r="J61" s="154">
        <v>1891</v>
      </c>
      <c r="K61" s="154">
        <v>2130</v>
      </c>
      <c r="L61" s="153">
        <v>-410</v>
      </c>
      <c r="M61" s="152">
        <v>-10.196468540164139</v>
      </c>
    </row>
    <row r="62" spans="1:13" ht="12.75" customHeight="1">
      <c r="A62" s="159" t="s">
        <v>300</v>
      </c>
      <c r="B62" s="158">
        <v>1493</v>
      </c>
      <c r="C62" s="158">
        <v>1499</v>
      </c>
      <c r="D62" s="157">
        <v>-6</v>
      </c>
      <c r="E62" s="156">
        <v>-0.40026684456304207</v>
      </c>
      <c r="F62" s="155">
        <v>3800</v>
      </c>
      <c r="G62" s="154">
        <v>1795</v>
      </c>
      <c r="H62" s="154">
        <v>2005</v>
      </c>
      <c r="I62" s="155">
        <v>3967</v>
      </c>
      <c r="J62" s="154">
        <v>1895</v>
      </c>
      <c r="K62" s="154">
        <v>2072</v>
      </c>
      <c r="L62" s="153">
        <v>-167</v>
      </c>
      <c r="M62" s="152">
        <v>-4.209730274766827</v>
      </c>
    </row>
    <row r="63" spans="1:13" ht="12.75" customHeight="1">
      <c r="A63" s="159" t="s">
        <v>299</v>
      </c>
      <c r="B63" s="158">
        <v>9051</v>
      </c>
      <c r="C63" s="158">
        <v>9310</v>
      </c>
      <c r="D63" s="157">
        <v>-259</v>
      </c>
      <c r="E63" s="156">
        <v>-2.781954887218045</v>
      </c>
      <c r="F63" s="155">
        <v>21258</v>
      </c>
      <c r="G63" s="154">
        <v>9778</v>
      </c>
      <c r="H63" s="154">
        <v>11480</v>
      </c>
      <c r="I63" s="155">
        <v>22734</v>
      </c>
      <c r="J63" s="154">
        <v>10521</v>
      </c>
      <c r="K63" s="154">
        <v>12213</v>
      </c>
      <c r="L63" s="153">
        <v>-1476</v>
      </c>
      <c r="M63" s="152">
        <v>-6.492478226444972</v>
      </c>
    </row>
    <row r="64" spans="1:13" ht="12.75" customHeight="1">
      <c r="A64" s="159" t="s">
        <v>298</v>
      </c>
      <c r="B64" s="158">
        <v>619</v>
      </c>
      <c r="C64" s="158">
        <v>606</v>
      </c>
      <c r="D64" s="157">
        <v>13</v>
      </c>
      <c r="E64" s="156">
        <v>2.145214521452145</v>
      </c>
      <c r="F64" s="155">
        <v>1262</v>
      </c>
      <c r="G64" s="154">
        <v>641</v>
      </c>
      <c r="H64" s="154">
        <v>621</v>
      </c>
      <c r="I64" s="155">
        <v>1310</v>
      </c>
      <c r="J64" s="154">
        <v>652</v>
      </c>
      <c r="K64" s="154">
        <v>658</v>
      </c>
      <c r="L64" s="153">
        <v>-48</v>
      </c>
      <c r="M64" s="152">
        <v>-3.6641221374045805</v>
      </c>
    </row>
    <row r="65" spans="6:8" ht="12.75" customHeight="1">
      <c r="F65" s="151"/>
      <c r="G65" s="151"/>
      <c r="H65" s="151"/>
    </row>
  </sheetData>
  <sheetProtection/>
  <mergeCells count="8">
    <mergeCell ref="A1:M1"/>
    <mergeCell ref="B2:E2"/>
    <mergeCell ref="F2:K2"/>
    <mergeCell ref="B3:B4"/>
    <mergeCell ref="C3:C4"/>
    <mergeCell ref="D3:D4"/>
    <mergeCell ref="F3:H3"/>
    <mergeCell ref="I3:K3"/>
  </mergeCells>
  <printOptions/>
  <pageMargins left="0.7874015748031497" right="0.3937007874015748" top="0.7874015748031497" bottom="0.7874015748031497" header="0.4330708661417323" footer="0.3937007874015748"/>
  <pageSetup fitToHeight="2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selection activeCell="A1" sqref="A1:L1"/>
    </sheetView>
  </sheetViews>
  <sheetFormatPr defaultColWidth="9.140625" defaultRowHeight="12.75" customHeight="1"/>
  <cols>
    <col min="1" max="1" width="12.28125" style="150" customWidth="1"/>
    <col min="2" max="3" width="8.28125" style="150" customWidth="1"/>
    <col min="4" max="4" width="6.421875" style="150" customWidth="1"/>
    <col min="5" max="8" width="8.28125" style="150" customWidth="1"/>
    <col min="9" max="9" width="6.421875" style="150" bestFit="1" customWidth="1"/>
    <col min="10" max="10" width="7.28125" style="150" customWidth="1"/>
    <col min="11" max="11" width="7.140625" style="150" bestFit="1" customWidth="1"/>
    <col min="12" max="12" width="7.00390625" style="150" bestFit="1" customWidth="1"/>
    <col min="13" max="13" width="9.00390625" style="173" customWidth="1"/>
    <col min="14" max="16384" width="9.00390625" style="150" customWidth="1"/>
  </cols>
  <sheetData>
    <row r="1" spans="1:12" ht="18.75" customHeight="1" thickBot="1">
      <c r="A1" s="300" t="s">
        <v>400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3" ht="12.75" customHeight="1" thickTop="1">
      <c r="A2" s="185"/>
      <c r="B2" s="311" t="s">
        <v>399</v>
      </c>
      <c r="C2" s="311"/>
      <c r="D2" s="311"/>
      <c r="E2" s="312" t="s">
        <v>359</v>
      </c>
      <c r="F2" s="311" t="s">
        <v>398</v>
      </c>
      <c r="G2" s="311"/>
      <c r="H2" s="311"/>
      <c r="I2" s="311" t="s">
        <v>397</v>
      </c>
      <c r="J2" s="311"/>
      <c r="K2" s="311"/>
      <c r="L2" s="315" t="s">
        <v>396</v>
      </c>
      <c r="M2" s="198"/>
    </row>
    <row r="3" spans="1:13" ht="12.75" customHeight="1">
      <c r="A3" s="182" t="s">
        <v>367</v>
      </c>
      <c r="B3" s="318" t="s">
        <v>359</v>
      </c>
      <c r="C3" s="318" t="s">
        <v>395</v>
      </c>
      <c r="D3" s="181" t="s">
        <v>394</v>
      </c>
      <c r="E3" s="313"/>
      <c r="F3" s="318" t="s">
        <v>393</v>
      </c>
      <c r="G3" s="318" t="s">
        <v>392</v>
      </c>
      <c r="H3" s="318" t="s">
        <v>391</v>
      </c>
      <c r="I3" s="318" t="s">
        <v>393</v>
      </c>
      <c r="J3" s="318" t="s">
        <v>392</v>
      </c>
      <c r="K3" s="318" t="s">
        <v>391</v>
      </c>
      <c r="L3" s="316"/>
      <c r="M3" s="197"/>
    </row>
    <row r="4" spans="1:13" ht="12.75" customHeight="1">
      <c r="A4" s="178"/>
      <c r="B4" s="318"/>
      <c r="C4" s="318"/>
      <c r="D4" s="177" t="s">
        <v>390</v>
      </c>
      <c r="E4" s="314"/>
      <c r="F4" s="319"/>
      <c r="G4" s="319"/>
      <c r="H4" s="319"/>
      <c r="I4" s="319"/>
      <c r="J4" s="319"/>
      <c r="K4" s="319"/>
      <c r="L4" s="317"/>
      <c r="M4" s="197"/>
    </row>
    <row r="5" spans="1:13" ht="12.75" customHeight="1">
      <c r="A5" s="160" t="s">
        <v>355</v>
      </c>
      <c r="B5" s="151">
        <v>2424317</v>
      </c>
      <c r="C5" s="196">
        <v>2418305</v>
      </c>
      <c r="D5" s="151">
        <v>6012</v>
      </c>
      <c r="E5" s="196">
        <v>5506419</v>
      </c>
      <c r="F5" s="196">
        <v>657312</v>
      </c>
      <c r="G5" s="196">
        <v>3482169</v>
      </c>
      <c r="H5" s="188">
        <v>1358068</v>
      </c>
      <c r="I5" s="187">
        <v>11.956455504080092</v>
      </c>
      <c r="J5" s="187">
        <v>63.340390417620654</v>
      </c>
      <c r="K5" s="187">
        <v>24.703154078299256</v>
      </c>
      <c r="L5" s="187">
        <v>46.49378869</v>
      </c>
      <c r="M5" s="186"/>
    </row>
    <row r="6" spans="1:13" ht="12.75" customHeight="1">
      <c r="A6" s="160" t="s">
        <v>354</v>
      </c>
      <c r="B6" s="151">
        <v>1989236</v>
      </c>
      <c r="C6" s="196">
        <v>1985185</v>
      </c>
      <c r="D6" s="151">
        <v>4051</v>
      </c>
      <c r="E6" s="188">
        <v>4449360</v>
      </c>
      <c r="F6" s="188">
        <v>528071</v>
      </c>
      <c r="G6" s="188">
        <v>2865334</v>
      </c>
      <c r="H6" s="188">
        <v>1047327</v>
      </c>
      <c r="I6" s="187">
        <v>11.891530495422826</v>
      </c>
      <c r="J6" s="187">
        <v>64.52391182354621</v>
      </c>
      <c r="K6" s="187">
        <v>23.584557681030965</v>
      </c>
      <c r="L6" s="187">
        <v>45.91684321</v>
      </c>
      <c r="M6" s="186"/>
    </row>
    <row r="7" spans="1:13" ht="12.75" customHeight="1">
      <c r="A7" s="160" t="s">
        <v>353</v>
      </c>
      <c r="B7" s="151">
        <v>435081</v>
      </c>
      <c r="C7" s="188">
        <v>433120</v>
      </c>
      <c r="D7" s="151">
        <v>1961</v>
      </c>
      <c r="E7" s="188">
        <v>1057059</v>
      </c>
      <c r="F7" s="188">
        <v>129241</v>
      </c>
      <c r="G7" s="188">
        <v>616835</v>
      </c>
      <c r="H7" s="188">
        <v>310741</v>
      </c>
      <c r="I7" s="187">
        <v>12.22926958972083</v>
      </c>
      <c r="J7" s="187">
        <v>58.367248066599984</v>
      </c>
      <c r="K7" s="187">
        <v>29.403482343679183</v>
      </c>
      <c r="L7" s="187">
        <v>48.91810645</v>
      </c>
      <c r="M7" s="186"/>
    </row>
    <row r="8" spans="1:13" ht="6" customHeight="1">
      <c r="A8" s="160"/>
      <c r="B8" s="151"/>
      <c r="C8" s="151"/>
      <c r="D8" s="151"/>
      <c r="E8" s="151"/>
      <c r="F8" s="190"/>
      <c r="G8" s="190"/>
      <c r="H8" s="190"/>
      <c r="I8" s="187"/>
      <c r="J8" s="187"/>
      <c r="K8" s="187"/>
      <c r="L8" s="187"/>
      <c r="M8" s="186"/>
    </row>
    <row r="9" spans="1:13" ht="12.75" customHeight="1">
      <c r="A9" s="162" t="s">
        <v>352</v>
      </c>
      <c r="B9" s="188">
        <v>885848</v>
      </c>
      <c r="C9" s="151">
        <v>884750</v>
      </c>
      <c r="D9" s="151">
        <v>1098</v>
      </c>
      <c r="E9" s="151">
        <v>1913545</v>
      </c>
      <c r="F9" s="188">
        <v>224212</v>
      </c>
      <c r="G9" s="188">
        <v>1292313</v>
      </c>
      <c r="H9" s="188">
        <v>391796</v>
      </c>
      <c r="I9" s="187">
        <v>11.749176370222829</v>
      </c>
      <c r="J9" s="187">
        <v>67.71989618098841</v>
      </c>
      <c r="K9" s="187">
        <v>20.530927448788752</v>
      </c>
      <c r="L9" s="187">
        <v>44.40133578</v>
      </c>
      <c r="M9" s="186"/>
    </row>
    <row r="10" spans="1:13" ht="12.75" customHeight="1">
      <c r="A10" s="162" t="s">
        <v>351</v>
      </c>
      <c r="B10" s="188">
        <v>126180</v>
      </c>
      <c r="C10" s="151">
        <v>125956</v>
      </c>
      <c r="D10" s="151">
        <v>224</v>
      </c>
      <c r="E10" s="151">
        <v>279127</v>
      </c>
      <c r="F10" s="188">
        <v>30474</v>
      </c>
      <c r="G10" s="188">
        <v>171405</v>
      </c>
      <c r="H10" s="188">
        <v>76637</v>
      </c>
      <c r="I10" s="187">
        <v>10.941561705611168</v>
      </c>
      <c r="J10" s="187">
        <v>61.54224532881414</v>
      </c>
      <c r="K10" s="187">
        <v>27.51619296557469</v>
      </c>
      <c r="L10" s="187">
        <v>48.23299918</v>
      </c>
      <c r="M10" s="186"/>
    </row>
    <row r="11" spans="1:13" ht="12.75" customHeight="1">
      <c r="A11" s="195" t="s">
        <v>350</v>
      </c>
      <c r="B11" s="193">
        <v>57711</v>
      </c>
      <c r="C11" s="167">
        <v>57560</v>
      </c>
      <c r="D11" s="167">
        <v>151</v>
      </c>
      <c r="E11" s="167">
        <v>131928</v>
      </c>
      <c r="F11" s="194">
        <v>13105</v>
      </c>
      <c r="G11" s="193">
        <v>77215</v>
      </c>
      <c r="H11" s="193">
        <v>41607</v>
      </c>
      <c r="I11" s="192">
        <v>9.933523842731208</v>
      </c>
      <c r="J11" s="192">
        <v>58.52858019965586</v>
      </c>
      <c r="K11" s="192">
        <v>31.53789595761292</v>
      </c>
      <c r="L11" s="192">
        <v>50.42332881</v>
      </c>
      <c r="M11" s="186"/>
    </row>
    <row r="12" spans="1:13" ht="12.75" customHeight="1">
      <c r="A12" s="162" t="s">
        <v>349</v>
      </c>
      <c r="B12" s="188">
        <v>154393</v>
      </c>
      <c r="C12" s="151">
        <v>153986</v>
      </c>
      <c r="D12" s="151">
        <v>407</v>
      </c>
      <c r="E12" s="151">
        <v>347095</v>
      </c>
      <c r="F12" s="188">
        <v>40260</v>
      </c>
      <c r="G12" s="188">
        <v>213269</v>
      </c>
      <c r="H12" s="188">
        <v>91937</v>
      </c>
      <c r="I12" s="187">
        <v>11.653824110042667</v>
      </c>
      <c r="J12" s="187">
        <v>61.733716197831335</v>
      </c>
      <c r="K12" s="187">
        <v>26.612459692126002</v>
      </c>
      <c r="L12" s="187">
        <v>47.62559268</v>
      </c>
      <c r="M12" s="186"/>
    </row>
    <row r="13" spans="1:13" ht="12.75" customHeight="1">
      <c r="A13" s="162" t="s">
        <v>348</v>
      </c>
      <c r="B13" s="188">
        <v>45029</v>
      </c>
      <c r="C13" s="151">
        <v>44962</v>
      </c>
      <c r="D13" s="151">
        <v>67</v>
      </c>
      <c r="E13" s="151">
        <v>94535</v>
      </c>
      <c r="F13" s="188">
        <v>10484</v>
      </c>
      <c r="G13" s="188">
        <v>56279</v>
      </c>
      <c r="H13" s="188">
        <v>27699</v>
      </c>
      <c r="I13" s="187">
        <v>11.098642840507294</v>
      </c>
      <c r="J13" s="187">
        <v>59.5784548283966</v>
      </c>
      <c r="K13" s="187">
        <v>29.322902331096103</v>
      </c>
      <c r="L13" s="187">
        <v>48.34747306</v>
      </c>
      <c r="M13" s="186"/>
    </row>
    <row r="14" spans="1:13" ht="12.75" customHeight="1">
      <c r="A14" s="162" t="s">
        <v>347</v>
      </c>
      <c r="B14" s="188">
        <v>81015</v>
      </c>
      <c r="C14" s="151">
        <v>80856</v>
      </c>
      <c r="D14" s="151">
        <v>159</v>
      </c>
      <c r="E14" s="151">
        <v>181169</v>
      </c>
      <c r="F14" s="188">
        <v>21772</v>
      </c>
      <c r="G14" s="188">
        <v>113635</v>
      </c>
      <c r="H14" s="188">
        <v>45737</v>
      </c>
      <c r="I14" s="187">
        <v>12.019167071501126</v>
      </c>
      <c r="J14" s="187">
        <v>62.73185973590072</v>
      </c>
      <c r="K14" s="187">
        <v>25.248973192598157</v>
      </c>
      <c r="L14" s="187">
        <v>46.91923553</v>
      </c>
      <c r="M14" s="186"/>
    </row>
    <row r="15" spans="1:13" ht="12.75" customHeight="1">
      <c r="A15" s="162" t="s">
        <v>346</v>
      </c>
      <c r="B15" s="188">
        <v>75474</v>
      </c>
      <c r="C15" s="151">
        <v>75252</v>
      </c>
      <c r="D15" s="151">
        <v>222</v>
      </c>
      <c r="E15" s="151">
        <v>168057</v>
      </c>
      <c r="F15" s="188">
        <v>21472</v>
      </c>
      <c r="G15" s="188">
        <v>109040</v>
      </c>
      <c r="H15" s="188">
        <v>37544</v>
      </c>
      <c r="I15" s="187">
        <v>12.776693483124674</v>
      </c>
      <c r="J15" s="187">
        <v>64.88313419336411</v>
      </c>
      <c r="K15" s="187">
        <v>22.340172323511208</v>
      </c>
      <c r="L15" s="187">
        <v>45.07232708</v>
      </c>
      <c r="M15" s="186"/>
    </row>
    <row r="16" spans="1:13" ht="12.75" customHeight="1">
      <c r="A16" s="162" t="s">
        <v>345</v>
      </c>
      <c r="B16" s="188">
        <v>56012</v>
      </c>
      <c r="C16" s="151">
        <v>55887</v>
      </c>
      <c r="D16" s="151">
        <v>125</v>
      </c>
      <c r="E16" s="151">
        <v>125689</v>
      </c>
      <c r="F16" s="188">
        <v>15283</v>
      </c>
      <c r="G16" s="188">
        <v>78202</v>
      </c>
      <c r="H16" s="188">
        <v>31872</v>
      </c>
      <c r="I16" s="187">
        <v>12.191580845106376</v>
      </c>
      <c r="J16" s="187">
        <v>62.38343291559306</v>
      </c>
      <c r="K16" s="187">
        <v>25.424986239300555</v>
      </c>
      <c r="L16" s="187">
        <v>46.89257481</v>
      </c>
      <c r="M16" s="186"/>
    </row>
    <row r="17" spans="1:13" ht="12.75" customHeight="1">
      <c r="A17" s="162" t="s">
        <v>344</v>
      </c>
      <c r="B17" s="188">
        <v>5558</v>
      </c>
      <c r="C17" s="151">
        <v>5360</v>
      </c>
      <c r="D17" s="151">
        <v>198</v>
      </c>
      <c r="E17" s="151">
        <v>10922</v>
      </c>
      <c r="F17" s="188">
        <v>719</v>
      </c>
      <c r="G17" s="188">
        <v>5417</v>
      </c>
      <c r="H17" s="188">
        <v>4786</v>
      </c>
      <c r="I17" s="187">
        <v>6.5830433986449375</v>
      </c>
      <c r="J17" s="187">
        <v>49.59714338033327</v>
      </c>
      <c r="K17" s="187">
        <v>43.81981322102179</v>
      </c>
      <c r="L17" s="187">
        <v>57.16645303</v>
      </c>
      <c r="M17" s="186"/>
    </row>
    <row r="18" spans="1:13" ht="12.75" customHeight="1">
      <c r="A18" s="162" t="s">
        <v>343</v>
      </c>
      <c r="B18" s="188">
        <v>36723</v>
      </c>
      <c r="C18" s="151">
        <v>36641</v>
      </c>
      <c r="D18" s="151">
        <v>82</v>
      </c>
      <c r="E18" s="151">
        <v>90145</v>
      </c>
      <c r="F18" s="188">
        <v>10253</v>
      </c>
      <c r="G18" s="188">
        <v>54834</v>
      </c>
      <c r="H18" s="188">
        <v>25032</v>
      </c>
      <c r="I18" s="187">
        <v>11.377179063238607</v>
      </c>
      <c r="J18" s="187">
        <v>60.84621444978306</v>
      </c>
      <c r="K18" s="187">
        <v>27.776606486978327</v>
      </c>
      <c r="L18" s="187">
        <v>48.18623709</v>
      </c>
      <c r="M18" s="186"/>
    </row>
    <row r="19" spans="1:13" ht="12.75" customHeight="1">
      <c r="A19" s="162" t="s">
        <v>342</v>
      </c>
      <c r="B19" s="188">
        <v>18112</v>
      </c>
      <c r="C19" s="151">
        <v>18064</v>
      </c>
      <c r="D19" s="151">
        <v>48</v>
      </c>
      <c r="E19" s="151">
        <v>40998</v>
      </c>
      <c r="F19" s="188">
        <v>5061</v>
      </c>
      <c r="G19" s="188">
        <v>26578</v>
      </c>
      <c r="H19" s="188">
        <v>9324</v>
      </c>
      <c r="I19" s="187">
        <v>12.35505212020604</v>
      </c>
      <c r="J19" s="187">
        <v>64.88294314381271</v>
      </c>
      <c r="K19" s="187">
        <v>22.76200473598125</v>
      </c>
      <c r="L19" s="187">
        <v>45.36731929</v>
      </c>
      <c r="M19" s="186"/>
    </row>
    <row r="20" spans="1:13" ht="12.75" customHeight="1">
      <c r="A20" s="162" t="s">
        <v>341</v>
      </c>
      <c r="B20" s="188">
        <v>11044</v>
      </c>
      <c r="C20" s="151">
        <v>11016</v>
      </c>
      <c r="D20" s="151">
        <v>28</v>
      </c>
      <c r="E20" s="151">
        <v>24457</v>
      </c>
      <c r="F20" s="188">
        <v>2751</v>
      </c>
      <c r="G20" s="188">
        <v>14807</v>
      </c>
      <c r="H20" s="188">
        <v>6899</v>
      </c>
      <c r="I20" s="187">
        <v>11.248313366316392</v>
      </c>
      <c r="J20" s="187">
        <v>60.54299382589852</v>
      </c>
      <c r="K20" s="187">
        <v>28.20869280778509</v>
      </c>
      <c r="L20" s="187">
        <v>48.74565564</v>
      </c>
      <c r="M20" s="186"/>
    </row>
    <row r="21" spans="1:13" ht="12.75" customHeight="1">
      <c r="A21" s="162" t="s">
        <v>340</v>
      </c>
      <c r="B21" s="188">
        <v>76289</v>
      </c>
      <c r="C21" s="151">
        <v>76167</v>
      </c>
      <c r="D21" s="151">
        <v>122</v>
      </c>
      <c r="E21" s="151">
        <v>173320</v>
      </c>
      <c r="F21" s="188">
        <v>23476</v>
      </c>
      <c r="G21" s="188">
        <v>113284</v>
      </c>
      <c r="H21" s="188">
        <v>36515</v>
      </c>
      <c r="I21" s="187">
        <v>13.548405713461262</v>
      </c>
      <c r="J21" s="187">
        <v>65.3781561102294</v>
      </c>
      <c r="K21" s="187">
        <v>21.073438176309335</v>
      </c>
      <c r="L21" s="187">
        <v>44.5063656</v>
      </c>
      <c r="M21" s="186"/>
    </row>
    <row r="22" spans="1:13" ht="12.75" customHeight="1">
      <c r="A22" s="162" t="s">
        <v>339</v>
      </c>
      <c r="B22" s="188">
        <v>17343</v>
      </c>
      <c r="C22" s="151">
        <v>17315</v>
      </c>
      <c r="D22" s="151">
        <v>28</v>
      </c>
      <c r="E22" s="151">
        <v>39595</v>
      </c>
      <c r="F22" s="188">
        <v>4807</v>
      </c>
      <c r="G22" s="188">
        <v>25125</v>
      </c>
      <c r="H22" s="188">
        <v>9663</v>
      </c>
      <c r="I22" s="187">
        <v>12.14042177042556</v>
      </c>
      <c r="J22" s="187">
        <v>63.45498168960727</v>
      </c>
      <c r="K22" s="187">
        <v>24.40459653996717</v>
      </c>
      <c r="L22" s="187">
        <v>46.6586564</v>
      </c>
      <c r="M22" s="186"/>
    </row>
    <row r="23" spans="1:13" ht="12.75" customHeight="1">
      <c r="A23" s="162" t="s">
        <v>338</v>
      </c>
      <c r="B23" s="188">
        <v>10992</v>
      </c>
      <c r="C23" s="151">
        <v>10918</v>
      </c>
      <c r="D23" s="151">
        <v>74</v>
      </c>
      <c r="E23" s="151">
        <v>26034</v>
      </c>
      <c r="F23" s="188">
        <v>2573</v>
      </c>
      <c r="G23" s="188">
        <v>14887</v>
      </c>
      <c r="H23" s="188">
        <v>8555</v>
      </c>
      <c r="I23" s="187">
        <v>9.890447818566212</v>
      </c>
      <c r="J23" s="187">
        <v>57.22467807034404</v>
      </c>
      <c r="K23" s="187">
        <v>32.88487411108976</v>
      </c>
      <c r="L23" s="187">
        <v>51.00040361</v>
      </c>
      <c r="M23" s="186"/>
    </row>
    <row r="24" spans="1:13" ht="12.75" customHeight="1">
      <c r="A24" s="162" t="s">
        <v>337</v>
      </c>
      <c r="B24" s="188">
        <v>7526</v>
      </c>
      <c r="C24" s="151">
        <v>7495</v>
      </c>
      <c r="D24" s="151">
        <v>31</v>
      </c>
      <c r="E24" s="151">
        <v>16628</v>
      </c>
      <c r="F24" s="188">
        <v>1429</v>
      </c>
      <c r="G24" s="188">
        <v>8791</v>
      </c>
      <c r="H24" s="188">
        <v>6407</v>
      </c>
      <c r="I24" s="187">
        <v>8.594454802429782</v>
      </c>
      <c r="J24" s="187">
        <v>52.871834967221986</v>
      </c>
      <c r="K24" s="187">
        <v>38.53371023034823</v>
      </c>
      <c r="L24" s="187">
        <v>54.14256932</v>
      </c>
      <c r="M24" s="186"/>
    </row>
    <row r="25" spans="1:13" ht="12.75" customHeight="1">
      <c r="A25" s="162" t="s">
        <v>336</v>
      </c>
      <c r="B25" s="188">
        <v>51170</v>
      </c>
      <c r="C25" s="151">
        <v>51106</v>
      </c>
      <c r="D25" s="151">
        <v>64</v>
      </c>
      <c r="E25" s="151">
        <v>123722</v>
      </c>
      <c r="F25" s="188">
        <v>15041</v>
      </c>
      <c r="G25" s="188">
        <v>81565</v>
      </c>
      <c r="H25" s="188">
        <v>27008</v>
      </c>
      <c r="I25" s="187">
        <v>12.167715630915591</v>
      </c>
      <c r="J25" s="187">
        <v>65.98362645007848</v>
      </c>
      <c r="K25" s="187">
        <v>21.848657919005937</v>
      </c>
      <c r="L25" s="187">
        <v>44.64880192</v>
      </c>
      <c r="M25" s="186"/>
    </row>
    <row r="26" spans="1:13" ht="12.75" customHeight="1">
      <c r="A26" s="162" t="s">
        <v>335</v>
      </c>
      <c r="B26" s="188">
        <v>5585</v>
      </c>
      <c r="C26" s="151">
        <v>5568</v>
      </c>
      <c r="D26" s="151">
        <v>17</v>
      </c>
      <c r="E26" s="151">
        <v>12637</v>
      </c>
      <c r="F26" s="188">
        <v>1072</v>
      </c>
      <c r="G26" s="188">
        <v>6655</v>
      </c>
      <c r="H26" s="188">
        <v>4909</v>
      </c>
      <c r="I26" s="187">
        <v>8.483697372586262</v>
      </c>
      <c r="J26" s="187">
        <v>52.666983222538775</v>
      </c>
      <c r="K26" s="187">
        <v>38.84931940487496</v>
      </c>
      <c r="L26" s="187">
        <v>54.55246914</v>
      </c>
      <c r="M26" s="186"/>
    </row>
    <row r="27" spans="1:13" ht="12.75" customHeight="1">
      <c r="A27" s="162" t="s">
        <v>334</v>
      </c>
      <c r="B27" s="188">
        <v>11390</v>
      </c>
      <c r="C27" s="151">
        <v>11352</v>
      </c>
      <c r="D27" s="151">
        <v>38</v>
      </c>
      <c r="E27" s="151">
        <v>24750</v>
      </c>
      <c r="F27" s="188">
        <v>2774</v>
      </c>
      <c r="G27" s="188">
        <v>14855</v>
      </c>
      <c r="H27" s="188">
        <v>7103</v>
      </c>
      <c r="I27" s="187">
        <v>11.216238072133269</v>
      </c>
      <c r="J27" s="187">
        <v>60.06388484554424</v>
      </c>
      <c r="K27" s="187">
        <v>28.719877082322498</v>
      </c>
      <c r="L27" s="187">
        <v>48.94650655</v>
      </c>
      <c r="M27" s="186"/>
    </row>
    <row r="28" spans="1:13" ht="12.75" customHeight="1">
      <c r="A28" s="162" t="s">
        <v>333</v>
      </c>
      <c r="B28" s="188">
        <v>9100</v>
      </c>
      <c r="C28" s="151">
        <v>9078</v>
      </c>
      <c r="D28" s="151">
        <v>22</v>
      </c>
      <c r="E28" s="151">
        <v>21787</v>
      </c>
      <c r="F28" s="188">
        <v>2584</v>
      </c>
      <c r="G28" s="188">
        <v>12069</v>
      </c>
      <c r="H28" s="188">
        <v>7134</v>
      </c>
      <c r="I28" s="187">
        <v>11.86028365539083</v>
      </c>
      <c r="J28" s="187">
        <v>55.395419286730615</v>
      </c>
      <c r="K28" s="187">
        <v>32.744297057878555</v>
      </c>
      <c r="L28" s="187">
        <v>50.6931427</v>
      </c>
      <c r="M28" s="186"/>
    </row>
    <row r="29" spans="1:13" ht="12.75" customHeight="1">
      <c r="A29" s="162" t="s">
        <v>332</v>
      </c>
      <c r="B29" s="188">
        <v>13348</v>
      </c>
      <c r="C29" s="151">
        <v>13291</v>
      </c>
      <c r="D29" s="151">
        <v>57</v>
      </c>
      <c r="E29" s="151">
        <v>30591</v>
      </c>
      <c r="F29" s="188">
        <v>3767</v>
      </c>
      <c r="G29" s="188">
        <v>18597</v>
      </c>
      <c r="H29" s="188">
        <v>8227</v>
      </c>
      <c r="I29" s="187">
        <v>12.314079304370566</v>
      </c>
      <c r="J29" s="187">
        <v>60.792389918603504</v>
      </c>
      <c r="K29" s="187">
        <v>26.89353077702592</v>
      </c>
      <c r="L29" s="187">
        <v>46.77213886</v>
      </c>
      <c r="M29" s="186"/>
    </row>
    <row r="30" spans="1:13" ht="12.75" customHeight="1">
      <c r="A30" s="162" t="s">
        <v>331</v>
      </c>
      <c r="B30" s="188">
        <v>4776</v>
      </c>
      <c r="C30" s="151">
        <v>4763</v>
      </c>
      <c r="D30" s="151">
        <v>13</v>
      </c>
      <c r="E30" s="151">
        <v>10221</v>
      </c>
      <c r="F30" s="188">
        <v>773</v>
      </c>
      <c r="G30" s="188">
        <v>5121</v>
      </c>
      <c r="H30" s="188">
        <v>4327</v>
      </c>
      <c r="I30" s="187">
        <v>7.562860776832013</v>
      </c>
      <c r="J30" s="187">
        <v>50.10272967420018</v>
      </c>
      <c r="K30" s="187">
        <v>42.33440954896781</v>
      </c>
      <c r="L30" s="187">
        <v>56.04877214</v>
      </c>
      <c r="M30" s="186"/>
    </row>
    <row r="31" spans="1:13" ht="12.75" customHeight="1">
      <c r="A31" s="162" t="s">
        <v>330</v>
      </c>
      <c r="B31" s="188">
        <v>11897</v>
      </c>
      <c r="C31" s="151">
        <v>11878</v>
      </c>
      <c r="D31" s="151">
        <v>19</v>
      </c>
      <c r="E31" s="151">
        <v>29201</v>
      </c>
      <c r="F31" s="188">
        <v>3565</v>
      </c>
      <c r="G31" s="188">
        <v>17899</v>
      </c>
      <c r="H31" s="188">
        <v>7732</v>
      </c>
      <c r="I31" s="187">
        <v>12.21057679134128</v>
      </c>
      <c r="J31" s="187">
        <v>61.306343334703385</v>
      </c>
      <c r="K31" s="187">
        <v>26.483079873955333</v>
      </c>
      <c r="L31" s="187">
        <v>47.37508563</v>
      </c>
      <c r="M31" s="186"/>
    </row>
    <row r="32" spans="1:13" ht="12.75" customHeight="1">
      <c r="A32" s="162" t="s">
        <v>329</v>
      </c>
      <c r="B32" s="188">
        <v>38541</v>
      </c>
      <c r="C32" s="151">
        <v>38374</v>
      </c>
      <c r="D32" s="151">
        <v>167</v>
      </c>
      <c r="E32" s="151">
        <v>93604</v>
      </c>
      <c r="F32" s="188">
        <v>13883</v>
      </c>
      <c r="G32" s="188">
        <v>63261</v>
      </c>
      <c r="H32" s="188">
        <v>16293</v>
      </c>
      <c r="I32" s="187">
        <v>14.858139709108812</v>
      </c>
      <c r="J32" s="187">
        <v>67.70444256557894</v>
      </c>
      <c r="K32" s="187">
        <v>17.437417725312244</v>
      </c>
      <c r="L32" s="187">
        <v>41.28496741</v>
      </c>
      <c r="M32" s="186"/>
    </row>
    <row r="33" spans="1:13" ht="12.75" customHeight="1">
      <c r="A33" s="162" t="s">
        <v>328</v>
      </c>
      <c r="B33" s="188">
        <v>18947</v>
      </c>
      <c r="C33" s="151">
        <v>18912</v>
      </c>
      <c r="D33" s="151">
        <v>35</v>
      </c>
      <c r="E33" s="151">
        <v>43170</v>
      </c>
      <c r="F33" s="188">
        <v>5132</v>
      </c>
      <c r="G33" s="188">
        <v>26067</v>
      </c>
      <c r="H33" s="188">
        <v>11912</v>
      </c>
      <c r="I33" s="187">
        <v>11.904154392150495</v>
      </c>
      <c r="J33" s="187">
        <v>60.464846558882876</v>
      </c>
      <c r="K33" s="187">
        <v>27.630999048966622</v>
      </c>
      <c r="L33" s="187">
        <v>48.02807868</v>
      </c>
      <c r="M33" s="186"/>
    </row>
    <row r="34" spans="1:13" ht="12.75" customHeight="1">
      <c r="A34" s="162" t="s">
        <v>327</v>
      </c>
      <c r="B34" s="188">
        <v>8415</v>
      </c>
      <c r="C34" s="151">
        <v>8393</v>
      </c>
      <c r="D34" s="151">
        <v>22</v>
      </c>
      <c r="E34" s="151">
        <v>19056</v>
      </c>
      <c r="F34" s="188">
        <v>2147</v>
      </c>
      <c r="G34" s="188">
        <v>10977</v>
      </c>
      <c r="H34" s="188">
        <v>5932</v>
      </c>
      <c r="I34" s="187">
        <v>11.266792611251049</v>
      </c>
      <c r="J34" s="187">
        <v>57.60390428211587</v>
      </c>
      <c r="K34" s="187">
        <v>31.12930310663308</v>
      </c>
      <c r="L34" s="187">
        <v>49.72549328</v>
      </c>
      <c r="M34" s="186"/>
    </row>
    <row r="35" spans="1:13" ht="12.75" customHeight="1">
      <c r="A35" s="162" t="s">
        <v>326</v>
      </c>
      <c r="B35" s="188">
        <v>2000</v>
      </c>
      <c r="C35" s="151">
        <v>1994</v>
      </c>
      <c r="D35" s="151">
        <v>6</v>
      </c>
      <c r="E35" s="151">
        <v>4387</v>
      </c>
      <c r="F35" s="188">
        <v>337</v>
      </c>
      <c r="G35" s="188">
        <v>2242</v>
      </c>
      <c r="H35" s="188">
        <v>1808</v>
      </c>
      <c r="I35" s="187">
        <v>7.681787098244815</v>
      </c>
      <c r="J35" s="187">
        <v>51.10553909277411</v>
      </c>
      <c r="K35" s="187">
        <v>41.21267380898108</v>
      </c>
      <c r="L35" s="187">
        <v>55.66343743</v>
      </c>
      <c r="M35" s="186"/>
    </row>
    <row r="36" spans="1:13" ht="12.75" customHeight="1">
      <c r="A36" s="162" t="s">
        <v>325</v>
      </c>
      <c r="B36" s="188">
        <v>10100</v>
      </c>
      <c r="C36" s="151">
        <v>10075</v>
      </c>
      <c r="D36" s="151">
        <v>25</v>
      </c>
      <c r="E36" s="151">
        <v>23709</v>
      </c>
      <c r="F36" s="188">
        <v>2295</v>
      </c>
      <c r="G36" s="188">
        <v>13128</v>
      </c>
      <c r="H36" s="188">
        <v>8284</v>
      </c>
      <c r="I36" s="187">
        <v>9.680685029738052</v>
      </c>
      <c r="J36" s="187">
        <v>55.376049268148655</v>
      </c>
      <c r="K36" s="187">
        <v>34.9432657021133</v>
      </c>
      <c r="L36" s="187">
        <v>51.97121103</v>
      </c>
      <c r="M36" s="186"/>
    </row>
    <row r="37" spans="1:13" ht="12.75" customHeight="1">
      <c r="A37" s="162" t="s">
        <v>324</v>
      </c>
      <c r="B37" s="188">
        <v>10074</v>
      </c>
      <c r="C37" s="151">
        <v>9987</v>
      </c>
      <c r="D37" s="151">
        <v>87</v>
      </c>
      <c r="E37" s="151">
        <v>24259</v>
      </c>
      <c r="F37" s="188">
        <v>3155</v>
      </c>
      <c r="G37" s="188">
        <v>14591</v>
      </c>
      <c r="H37" s="188">
        <v>6512</v>
      </c>
      <c r="I37" s="187">
        <v>13.00601863302828</v>
      </c>
      <c r="J37" s="187">
        <v>60.149229120290215</v>
      </c>
      <c r="K37" s="187">
        <v>26.84475224668151</v>
      </c>
      <c r="L37" s="187">
        <v>47.32459395</v>
      </c>
      <c r="M37" s="186"/>
    </row>
    <row r="38" spans="1:13" ht="12.75" customHeight="1">
      <c r="A38" s="162" t="s">
        <v>323</v>
      </c>
      <c r="B38" s="188">
        <v>21717</v>
      </c>
      <c r="C38" s="151">
        <v>21680</v>
      </c>
      <c r="D38" s="151">
        <v>37</v>
      </c>
      <c r="E38" s="151">
        <v>51526</v>
      </c>
      <c r="F38" s="188">
        <v>6086</v>
      </c>
      <c r="G38" s="188">
        <v>30802</v>
      </c>
      <c r="H38" s="188">
        <v>14612</v>
      </c>
      <c r="I38" s="187">
        <v>11.81747572815534</v>
      </c>
      <c r="J38" s="187">
        <v>59.80970873786408</v>
      </c>
      <c r="K38" s="187">
        <v>28.37281553398058</v>
      </c>
      <c r="L38" s="187">
        <v>48.26273786</v>
      </c>
      <c r="M38" s="186"/>
    </row>
    <row r="39" spans="1:13" ht="12.75" customHeight="1">
      <c r="A39" s="162" t="s">
        <v>322</v>
      </c>
      <c r="B39" s="188">
        <v>27634</v>
      </c>
      <c r="C39" s="151">
        <v>27546</v>
      </c>
      <c r="D39" s="151">
        <v>88</v>
      </c>
      <c r="E39" s="151">
        <v>69384</v>
      </c>
      <c r="F39" s="188">
        <v>9690</v>
      </c>
      <c r="G39" s="188">
        <v>45110</v>
      </c>
      <c r="H39" s="188">
        <v>14427</v>
      </c>
      <c r="I39" s="187">
        <v>13.997428748898551</v>
      </c>
      <c r="J39" s="187">
        <v>65.16243662154939</v>
      </c>
      <c r="K39" s="187">
        <v>20.840134629552054</v>
      </c>
      <c r="L39" s="187">
        <v>43.48250683</v>
      </c>
      <c r="M39" s="186"/>
    </row>
    <row r="40" spans="1:13" ht="12.75" customHeight="1">
      <c r="A40" s="162" t="s">
        <v>321</v>
      </c>
      <c r="B40" s="188">
        <v>15287</v>
      </c>
      <c r="C40" s="151">
        <v>15227</v>
      </c>
      <c r="D40" s="151">
        <v>60</v>
      </c>
      <c r="E40" s="151">
        <v>36278</v>
      </c>
      <c r="F40" s="188">
        <v>4276</v>
      </c>
      <c r="G40" s="188">
        <v>20959</v>
      </c>
      <c r="H40" s="188">
        <v>11040</v>
      </c>
      <c r="I40" s="187">
        <v>11.787732598208132</v>
      </c>
      <c r="J40" s="187">
        <v>57.77808407994487</v>
      </c>
      <c r="K40" s="187">
        <v>30.434183321847</v>
      </c>
      <c r="L40" s="187">
        <v>49.4147071</v>
      </c>
      <c r="M40" s="186"/>
    </row>
    <row r="41" spans="1:13" ht="12.75" customHeight="1">
      <c r="A41" s="162" t="s">
        <v>320</v>
      </c>
      <c r="B41" s="188">
        <v>22991</v>
      </c>
      <c r="C41" s="151">
        <v>22941</v>
      </c>
      <c r="D41" s="151">
        <v>50</v>
      </c>
      <c r="E41" s="151">
        <v>60353</v>
      </c>
      <c r="F41" s="188">
        <v>8083</v>
      </c>
      <c r="G41" s="188">
        <v>38693</v>
      </c>
      <c r="H41" s="188">
        <v>13547</v>
      </c>
      <c r="I41" s="187">
        <v>13.399532516618867</v>
      </c>
      <c r="J41" s="187">
        <v>64.14303002171643</v>
      </c>
      <c r="K41" s="187">
        <v>22.457437461664707</v>
      </c>
      <c r="L41" s="187">
        <v>45.34040913</v>
      </c>
      <c r="M41" s="186"/>
    </row>
    <row r="42" spans="1:13" ht="12.75" customHeight="1">
      <c r="A42" s="162" t="s">
        <v>319</v>
      </c>
      <c r="B42" s="188">
        <v>22603</v>
      </c>
      <c r="C42" s="151">
        <v>22533</v>
      </c>
      <c r="D42" s="151">
        <v>70</v>
      </c>
      <c r="E42" s="151">
        <v>59449</v>
      </c>
      <c r="F42" s="188">
        <v>8063</v>
      </c>
      <c r="G42" s="188">
        <v>37624</v>
      </c>
      <c r="H42" s="188">
        <v>13761</v>
      </c>
      <c r="I42" s="187">
        <v>13.563113981967433</v>
      </c>
      <c r="J42" s="187">
        <v>63.28892477459293</v>
      </c>
      <c r="K42" s="187">
        <v>23.147961243439642</v>
      </c>
      <c r="L42" s="187">
        <v>45.95737451</v>
      </c>
      <c r="M42" s="186"/>
    </row>
    <row r="43" spans="1:13" ht="12.75" customHeight="1">
      <c r="A43" s="162" t="s">
        <v>318</v>
      </c>
      <c r="B43" s="188">
        <v>18412</v>
      </c>
      <c r="C43" s="151">
        <v>18302</v>
      </c>
      <c r="D43" s="151">
        <v>110</v>
      </c>
      <c r="E43" s="151">
        <v>48032</v>
      </c>
      <c r="F43" s="188">
        <v>7217</v>
      </c>
      <c r="G43" s="188">
        <v>30038</v>
      </c>
      <c r="H43" s="188">
        <v>10749</v>
      </c>
      <c r="I43" s="187">
        <v>15.034163819681693</v>
      </c>
      <c r="J43" s="187">
        <v>62.57395217065245</v>
      </c>
      <c r="K43" s="187">
        <v>22.391884009665862</v>
      </c>
      <c r="L43" s="187">
        <v>44.68383885</v>
      </c>
      <c r="M43" s="186"/>
    </row>
    <row r="44" spans="2:12" ht="6" customHeight="1">
      <c r="B44" s="191"/>
      <c r="C44" s="151"/>
      <c r="D44" s="151"/>
      <c r="E44" s="151"/>
      <c r="F44" s="190"/>
      <c r="G44" s="190"/>
      <c r="H44" s="190"/>
      <c r="I44" s="151"/>
      <c r="J44" s="151"/>
      <c r="K44" s="151"/>
      <c r="L44" s="151"/>
    </row>
    <row r="45" spans="1:13" ht="12.75" customHeight="1">
      <c r="A45" s="160" t="s">
        <v>317</v>
      </c>
      <c r="B45" s="190">
        <v>44120</v>
      </c>
      <c r="C45" s="188">
        <v>43894</v>
      </c>
      <c r="D45" s="151">
        <v>226</v>
      </c>
      <c r="E45" s="151">
        <v>101012</v>
      </c>
      <c r="F45" s="188">
        <v>11783</v>
      </c>
      <c r="G45" s="188">
        <v>58906</v>
      </c>
      <c r="H45" s="188">
        <v>30297</v>
      </c>
      <c r="I45" s="187">
        <v>11.667953973818152</v>
      </c>
      <c r="J45" s="187">
        <v>58.33085774265739</v>
      </c>
      <c r="K45" s="187">
        <v>30.00118828352445</v>
      </c>
      <c r="L45" s="187">
        <v>49.34891965</v>
      </c>
      <c r="M45" s="186"/>
    </row>
    <row r="46" spans="1:13" ht="12.75" customHeight="1">
      <c r="A46" s="159" t="s">
        <v>389</v>
      </c>
      <c r="B46" s="188">
        <v>742</v>
      </c>
      <c r="C46" s="188">
        <v>737</v>
      </c>
      <c r="D46" s="151">
        <v>5</v>
      </c>
      <c r="E46" s="151">
        <v>1781</v>
      </c>
      <c r="F46" s="188">
        <v>179</v>
      </c>
      <c r="G46" s="188">
        <v>926</v>
      </c>
      <c r="H46" s="188">
        <v>676</v>
      </c>
      <c r="I46" s="187">
        <v>10.05053340819764</v>
      </c>
      <c r="J46" s="187">
        <v>51.99326221224031</v>
      </c>
      <c r="K46" s="187">
        <v>37.95620437956204</v>
      </c>
      <c r="L46" s="187">
        <v>53.19736103</v>
      </c>
      <c r="M46" s="186"/>
    </row>
    <row r="47" spans="1:13" ht="12.75" customHeight="1">
      <c r="A47" s="159" t="s">
        <v>388</v>
      </c>
      <c r="B47" s="188">
        <v>1536</v>
      </c>
      <c r="C47" s="188">
        <v>1528</v>
      </c>
      <c r="D47" s="151">
        <v>8</v>
      </c>
      <c r="E47" s="151">
        <v>3443</v>
      </c>
      <c r="F47" s="188">
        <v>336</v>
      </c>
      <c r="G47" s="188">
        <v>1892</v>
      </c>
      <c r="H47" s="188">
        <v>1215</v>
      </c>
      <c r="I47" s="187">
        <v>9.758931164681965</v>
      </c>
      <c r="J47" s="187">
        <v>54.9520766773163</v>
      </c>
      <c r="K47" s="187">
        <v>35.28899215800174</v>
      </c>
      <c r="L47" s="187">
        <v>52.41577113</v>
      </c>
      <c r="M47" s="186"/>
    </row>
    <row r="48" spans="1:13" ht="12.75" customHeight="1">
      <c r="A48" s="159" t="s">
        <v>387</v>
      </c>
      <c r="B48" s="188">
        <v>1353</v>
      </c>
      <c r="C48" s="188">
        <v>1331</v>
      </c>
      <c r="D48" s="151">
        <v>22</v>
      </c>
      <c r="E48" s="151">
        <v>3250</v>
      </c>
      <c r="F48" s="188">
        <v>398</v>
      </c>
      <c r="G48" s="188">
        <v>1699</v>
      </c>
      <c r="H48" s="188">
        <v>1153</v>
      </c>
      <c r="I48" s="187">
        <v>12.246153846153845</v>
      </c>
      <c r="J48" s="187">
        <v>52.276923076923076</v>
      </c>
      <c r="K48" s="187">
        <v>35.47692307692308</v>
      </c>
      <c r="L48" s="187">
        <v>51.23384615</v>
      </c>
      <c r="M48" s="186"/>
    </row>
    <row r="49" spans="1:13" ht="12.75" customHeight="1">
      <c r="A49" s="159" t="s">
        <v>386</v>
      </c>
      <c r="B49" s="188">
        <v>2129</v>
      </c>
      <c r="C49" s="188">
        <v>2123</v>
      </c>
      <c r="D49" s="151">
        <v>6</v>
      </c>
      <c r="E49" s="151">
        <v>5292</v>
      </c>
      <c r="F49" s="188">
        <v>641</v>
      </c>
      <c r="G49" s="188">
        <v>2905</v>
      </c>
      <c r="H49" s="188">
        <v>1746</v>
      </c>
      <c r="I49" s="187">
        <v>12.112622826908542</v>
      </c>
      <c r="J49" s="187">
        <v>54.89417989417989</v>
      </c>
      <c r="K49" s="187">
        <v>32.99319727891156</v>
      </c>
      <c r="L49" s="187">
        <v>51.15173847</v>
      </c>
      <c r="M49" s="186"/>
    </row>
    <row r="50" spans="1:13" ht="12.75" customHeight="1">
      <c r="A50" s="159" t="s">
        <v>385</v>
      </c>
      <c r="B50" s="188">
        <v>2054</v>
      </c>
      <c r="C50" s="188">
        <v>2051</v>
      </c>
      <c r="D50" s="151">
        <v>3</v>
      </c>
      <c r="E50" s="151">
        <v>4823</v>
      </c>
      <c r="F50" s="188">
        <v>589</v>
      </c>
      <c r="G50" s="188">
        <v>3027</v>
      </c>
      <c r="H50" s="188">
        <v>1207</v>
      </c>
      <c r="I50" s="187">
        <v>12.212315985900892</v>
      </c>
      <c r="J50" s="187">
        <v>62.76176653535144</v>
      </c>
      <c r="K50" s="187">
        <v>25.025917478747665</v>
      </c>
      <c r="L50" s="187">
        <v>46.95158615</v>
      </c>
      <c r="M50" s="186"/>
    </row>
    <row r="51" spans="1:13" ht="12.75" customHeight="1">
      <c r="A51" s="159" t="s">
        <v>384</v>
      </c>
      <c r="B51" s="188">
        <v>867</v>
      </c>
      <c r="C51" s="188">
        <v>864</v>
      </c>
      <c r="D51" s="151">
        <v>3</v>
      </c>
      <c r="E51" s="151">
        <v>2189</v>
      </c>
      <c r="F51" s="188">
        <v>235</v>
      </c>
      <c r="G51" s="188">
        <v>1288</v>
      </c>
      <c r="H51" s="188">
        <v>666</v>
      </c>
      <c r="I51" s="187">
        <v>10.735495660118776</v>
      </c>
      <c r="J51" s="187">
        <v>58.839652809502056</v>
      </c>
      <c r="K51" s="187">
        <v>30.424851530379172</v>
      </c>
      <c r="L51" s="187">
        <v>49.75354043</v>
      </c>
      <c r="M51" s="186"/>
    </row>
    <row r="52" spans="1:13" ht="12.75" customHeight="1">
      <c r="A52" s="159" t="s">
        <v>383</v>
      </c>
      <c r="B52" s="188">
        <v>883</v>
      </c>
      <c r="C52" s="188">
        <v>881</v>
      </c>
      <c r="D52" s="151">
        <v>2</v>
      </c>
      <c r="E52" s="151">
        <v>2034</v>
      </c>
      <c r="F52" s="188">
        <v>261</v>
      </c>
      <c r="G52" s="188">
        <v>1252</v>
      </c>
      <c r="H52" s="188">
        <v>502</v>
      </c>
      <c r="I52" s="187">
        <v>12.952853598014888</v>
      </c>
      <c r="J52" s="187">
        <v>62.13399503722085</v>
      </c>
      <c r="K52" s="187">
        <v>24.913151364764268</v>
      </c>
      <c r="L52" s="187">
        <v>45.71191067</v>
      </c>
      <c r="M52" s="186"/>
    </row>
    <row r="53" spans="1:13" ht="12.75" customHeight="1">
      <c r="A53" s="159" t="s">
        <v>382</v>
      </c>
      <c r="B53" s="188">
        <v>1207</v>
      </c>
      <c r="C53" s="188">
        <v>1202</v>
      </c>
      <c r="D53" s="151">
        <v>5</v>
      </c>
      <c r="E53" s="151">
        <v>2490</v>
      </c>
      <c r="F53" s="188">
        <v>230</v>
      </c>
      <c r="G53" s="188">
        <v>1452</v>
      </c>
      <c r="H53" s="188">
        <v>808</v>
      </c>
      <c r="I53" s="187">
        <v>9.236947791164658</v>
      </c>
      <c r="J53" s="187">
        <v>58.31325301204819</v>
      </c>
      <c r="K53" s="187">
        <v>32.44979919678715</v>
      </c>
      <c r="L53" s="187">
        <v>51.07911647</v>
      </c>
      <c r="M53" s="186"/>
    </row>
    <row r="54" spans="1:13" ht="12.75" customHeight="1">
      <c r="A54" s="159" t="s">
        <v>381</v>
      </c>
      <c r="B54" s="188">
        <v>1740</v>
      </c>
      <c r="C54" s="188">
        <v>1737</v>
      </c>
      <c r="D54" s="151">
        <v>3</v>
      </c>
      <c r="E54" s="151">
        <v>3811</v>
      </c>
      <c r="F54" s="188">
        <v>441</v>
      </c>
      <c r="G54" s="188">
        <v>2267</v>
      </c>
      <c r="H54" s="188">
        <v>1100</v>
      </c>
      <c r="I54" s="187">
        <v>11.580882352941178</v>
      </c>
      <c r="J54" s="187">
        <v>59.53256302521008</v>
      </c>
      <c r="K54" s="187">
        <v>28.886554621848738</v>
      </c>
      <c r="L54" s="187">
        <v>49.94984244</v>
      </c>
      <c r="M54" s="186"/>
    </row>
    <row r="55" spans="1:13" ht="12.75" customHeight="1">
      <c r="A55" s="159" t="s">
        <v>380</v>
      </c>
      <c r="B55" s="188">
        <v>7102</v>
      </c>
      <c r="C55" s="188">
        <v>7082</v>
      </c>
      <c r="D55" s="151">
        <v>20</v>
      </c>
      <c r="E55" s="151">
        <v>15568</v>
      </c>
      <c r="F55" s="188">
        <v>2181</v>
      </c>
      <c r="G55" s="188">
        <v>10045</v>
      </c>
      <c r="H55" s="188">
        <v>3342</v>
      </c>
      <c r="I55" s="187">
        <v>14.00950668036999</v>
      </c>
      <c r="J55" s="187">
        <v>64.52338129496404</v>
      </c>
      <c r="K55" s="187">
        <v>21.467112024665983</v>
      </c>
      <c r="L55" s="187">
        <v>44.69006937</v>
      </c>
      <c r="M55" s="186"/>
    </row>
    <row r="56" spans="1:13" ht="12.75" customHeight="1">
      <c r="A56" s="159" t="s">
        <v>379</v>
      </c>
      <c r="B56" s="188">
        <v>2698</v>
      </c>
      <c r="C56" s="188">
        <v>2697</v>
      </c>
      <c r="D56" s="189">
        <v>1</v>
      </c>
      <c r="E56" s="151">
        <v>6428</v>
      </c>
      <c r="F56" s="188">
        <v>835</v>
      </c>
      <c r="G56" s="188">
        <v>3814</v>
      </c>
      <c r="H56" s="188">
        <v>1779</v>
      </c>
      <c r="I56" s="187">
        <v>12.990043559427505</v>
      </c>
      <c r="J56" s="187">
        <v>59.33416303671437</v>
      </c>
      <c r="K56" s="187">
        <v>27.675793403858123</v>
      </c>
      <c r="L56" s="187">
        <v>47.81596142</v>
      </c>
      <c r="M56" s="186"/>
    </row>
    <row r="57" spans="1:13" ht="12.75" customHeight="1">
      <c r="A57" s="159" t="s">
        <v>378</v>
      </c>
      <c r="B57" s="188">
        <v>6555</v>
      </c>
      <c r="C57" s="188">
        <v>6548</v>
      </c>
      <c r="D57" s="151">
        <v>7</v>
      </c>
      <c r="E57" s="151">
        <v>14451</v>
      </c>
      <c r="F57" s="188">
        <v>1667</v>
      </c>
      <c r="G57" s="188">
        <v>8396</v>
      </c>
      <c r="H57" s="188">
        <v>4384</v>
      </c>
      <c r="I57" s="187">
        <v>11.538727763549526</v>
      </c>
      <c r="J57" s="187">
        <v>58.115871807295626</v>
      </c>
      <c r="K57" s="187">
        <v>30.34540042915484</v>
      </c>
      <c r="L57" s="187">
        <v>49.42642071</v>
      </c>
      <c r="M57" s="186"/>
    </row>
    <row r="58" spans="1:13" ht="12.75" customHeight="1">
      <c r="A58" s="159" t="s">
        <v>377</v>
      </c>
      <c r="B58" s="188">
        <v>855</v>
      </c>
      <c r="C58" s="188">
        <v>851</v>
      </c>
      <c r="D58" s="151">
        <v>4</v>
      </c>
      <c r="E58" s="151">
        <v>1883</v>
      </c>
      <c r="F58" s="188">
        <v>256</v>
      </c>
      <c r="G58" s="188">
        <v>1016</v>
      </c>
      <c r="H58" s="188">
        <v>611</v>
      </c>
      <c r="I58" s="187">
        <v>13.595326606479022</v>
      </c>
      <c r="J58" s="187">
        <v>53.95645246946362</v>
      </c>
      <c r="K58" s="187">
        <v>32.44822092405735</v>
      </c>
      <c r="L58" s="187">
        <v>50.17498672</v>
      </c>
      <c r="M58" s="186"/>
    </row>
    <row r="59" spans="1:13" ht="12.75" customHeight="1">
      <c r="A59" s="159" t="s">
        <v>376</v>
      </c>
      <c r="B59" s="188">
        <v>473</v>
      </c>
      <c r="C59" s="188">
        <v>464</v>
      </c>
      <c r="D59" s="151">
        <v>9</v>
      </c>
      <c r="E59" s="151">
        <v>1122</v>
      </c>
      <c r="F59" s="188">
        <v>100</v>
      </c>
      <c r="G59" s="188">
        <v>538</v>
      </c>
      <c r="H59" s="188">
        <v>484</v>
      </c>
      <c r="I59" s="187">
        <v>8.9126559714795</v>
      </c>
      <c r="J59" s="187">
        <v>47.95008912655972</v>
      </c>
      <c r="K59" s="187">
        <v>43.13725490196079</v>
      </c>
      <c r="L59" s="187">
        <v>56.82352941</v>
      </c>
      <c r="M59" s="186"/>
    </row>
    <row r="60" spans="1:13" ht="12.75" customHeight="1">
      <c r="A60" s="159" t="s">
        <v>375</v>
      </c>
      <c r="B60" s="188">
        <v>1175</v>
      </c>
      <c r="C60" s="188">
        <v>1174</v>
      </c>
      <c r="D60" s="151">
        <v>1</v>
      </c>
      <c r="E60" s="151">
        <v>2516</v>
      </c>
      <c r="F60" s="188">
        <v>218</v>
      </c>
      <c r="G60" s="188">
        <v>1285</v>
      </c>
      <c r="H60" s="188">
        <v>1013</v>
      </c>
      <c r="I60" s="187">
        <v>8.664546899841017</v>
      </c>
      <c r="J60" s="187">
        <v>51.0731319554849</v>
      </c>
      <c r="K60" s="187">
        <v>40.26232114467408</v>
      </c>
      <c r="L60" s="187">
        <v>55.26669316</v>
      </c>
      <c r="M60" s="186"/>
    </row>
    <row r="61" spans="1:13" ht="12.75" customHeight="1">
      <c r="A61" s="159" t="s">
        <v>374</v>
      </c>
      <c r="B61" s="188">
        <v>1588</v>
      </c>
      <c r="C61" s="188">
        <v>1534</v>
      </c>
      <c r="D61" s="151">
        <v>54</v>
      </c>
      <c r="E61" s="151">
        <v>3611</v>
      </c>
      <c r="F61" s="188">
        <v>279</v>
      </c>
      <c r="G61" s="188">
        <v>2002</v>
      </c>
      <c r="H61" s="188">
        <v>1330</v>
      </c>
      <c r="I61" s="187">
        <v>7.726391581279424</v>
      </c>
      <c r="J61" s="187">
        <v>55.441705898643036</v>
      </c>
      <c r="K61" s="187">
        <v>36.83190252007754</v>
      </c>
      <c r="L61" s="187">
        <v>53.37593464</v>
      </c>
      <c r="M61" s="186"/>
    </row>
    <row r="62" spans="1:13" ht="12.75" customHeight="1">
      <c r="A62" s="159" t="s">
        <v>373</v>
      </c>
      <c r="B62" s="188">
        <v>1493</v>
      </c>
      <c r="C62" s="188">
        <v>1475</v>
      </c>
      <c r="D62" s="151">
        <v>18</v>
      </c>
      <c r="E62" s="151">
        <v>3800</v>
      </c>
      <c r="F62" s="188">
        <v>396</v>
      </c>
      <c r="G62" s="188">
        <v>2141</v>
      </c>
      <c r="H62" s="188">
        <v>1263</v>
      </c>
      <c r="I62" s="187">
        <v>10.421052631578947</v>
      </c>
      <c r="J62" s="187">
        <v>56.34210526315789</v>
      </c>
      <c r="K62" s="187">
        <v>33.23684210526316</v>
      </c>
      <c r="L62" s="187">
        <v>51.26868421</v>
      </c>
      <c r="M62" s="186"/>
    </row>
    <row r="63" spans="1:13" ht="12.75" customHeight="1">
      <c r="A63" s="159" t="s">
        <v>372</v>
      </c>
      <c r="B63" s="188">
        <v>9051</v>
      </c>
      <c r="C63" s="188">
        <v>8997</v>
      </c>
      <c r="D63" s="151">
        <v>54</v>
      </c>
      <c r="E63" s="151">
        <v>21258</v>
      </c>
      <c r="F63" s="188">
        <v>2371</v>
      </c>
      <c r="G63" s="188">
        <v>12215</v>
      </c>
      <c r="H63" s="188">
        <v>6672</v>
      </c>
      <c r="I63" s="187">
        <v>11.153448113651333</v>
      </c>
      <c r="J63" s="187">
        <v>57.46072066986546</v>
      </c>
      <c r="K63" s="187">
        <v>31.385831216483208</v>
      </c>
      <c r="L63" s="187">
        <v>50.04285445</v>
      </c>
      <c r="M63" s="186"/>
    </row>
    <row r="64" spans="1:13" ht="12.75" customHeight="1">
      <c r="A64" s="159" t="s">
        <v>371</v>
      </c>
      <c r="B64" s="188">
        <v>619</v>
      </c>
      <c r="C64" s="188">
        <v>618</v>
      </c>
      <c r="D64" s="189">
        <v>1</v>
      </c>
      <c r="E64" s="151">
        <v>1262</v>
      </c>
      <c r="F64" s="188">
        <v>170</v>
      </c>
      <c r="G64" s="188">
        <v>746</v>
      </c>
      <c r="H64" s="188">
        <v>346</v>
      </c>
      <c r="I64" s="187">
        <v>13.47068145800317</v>
      </c>
      <c r="J64" s="187">
        <v>59.11251980982567</v>
      </c>
      <c r="K64" s="187">
        <v>27.416798732171156</v>
      </c>
      <c r="L64" s="187">
        <v>47.90095087</v>
      </c>
      <c r="M64" s="186"/>
    </row>
  </sheetData>
  <sheetProtection/>
  <mergeCells count="14">
    <mergeCell ref="F3:F4"/>
    <mergeCell ref="G3:G4"/>
    <mergeCell ref="H3:H4"/>
    <mergeCell ref="I3:I4"/>
    <mergeCell ref="A1:L1"/>
    <mergeCell ref="B2:D2"/>
    <mergeCell ref="E2:E4"/>
    <mergeCell ref="F2:H2"/>
    <mergeCell ref="I2:K2"/>
    <mergeCell ref="L2:L4"/>
    <mergeCell ref="J3:J4"/>
    <mergeCell ref="K3:K4"/>
    <mergeCell ref="B3:B4"/>
    <mergeCell ref="C3:C4"/>
  </mergeCells>
  <printOptions/>
  <pageMargins left="0.7874015748031497" right="0.5905511811023623" top="0.7874015748031497" bottom="0.787401574803149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9"/>
  <sheetViews>
    <sheetView view="pageBreakPreview" zoomScaleSheetLayoutView="100" zoomScalePageLayoutView="0" workbookViewId="0" topLeftCell="A1">
      <selection activeCell="L22" sqref="L22"/>
    </sheetView>
  </sheetViews>
  <sheetFormatPr defaultColWidth="9.140625" defaultRowHeight="15"/>
  <cols>
    <col min="1" max="1" width="11.28125" style="29" bestFit="1" customWidth="1"/>
    <col min="2" max="2" width="7.57421875" style="22" bestFit="1" customWidth="1"/>
    <col min="3" max="4" width="7.421875" style="22" bestFit="1" customWidth="1"/>
    <col min="5" max="5" width="7.8515625" style="10" bestFit="1" customWidth="1"/>
    <col min="6" max="7" width="7.00390625" style="10" bestFit="1" customWidth="1"/>
    <col min="8" max="10" width="7.7109375" style="10" bestFit="1" customWidth="1"/>
    <col min="11" max="16384" width="9.00390625" style="10" customWidth="1"/>
  </cols>
  <sheetData>
    <row r="1" spans="1:10" s="1" customFormat="1" ht="18" customHeight="1">
      <c r="A1" s="205" t="s">
        <v>37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s="2" customFormat="1" ht="12.75" customHeight="1">
      <c r="A2" s="207" t="s">
        <v>40</v>
      </c>
      <c r="B2" s="203" t="s">
        <v>41</v>
      </c>
      <c r="C2" s="204"/>
      <c r="D2" s="204"/>
      <c r="E2" s="200" t="s">
        <v>42</v>
      </c>
      <c r="F2" s="201"/>
      <c r="G2" s="202"/>
      <c r="H2" s="200" t="s">
        <v>43</v>
      </c>
      <c r="I2" s="201"/>
      <c r="J2" s="202"/>
    </row>
    <row r="3" spans="1:10" s="2" customFormat="1" ht="12.75" customHeight="1">
      <c r="A3" s="208"/>
      <c r="B3" s="37" t="s">
        <v>38</v>
      </c>
      <c r="C3" s="38" t="s">
        <v>1</v>
      </c>
      <c r="D3" s="38" t="s">
        <v>2</v>
      </c>
      <c r="E3" s="39" t="s">
        <v>0</v>
      </c>
      <c r="F3" s="39" t="s">
        <v>1</v>
      </c>
      <c r="G3" s="40" t="s">
        <v>2</v>
      </c>
      <c r="H3" s="39" t="s">
        <v>0</v>
      </c>
      <c r="I3" s="39" t="s">
        <v>1</v>
      </c>
      <c r="J3" s="40" t="s">
        <v>2</v>
      </c>
    </row>
    <row r="4" spans="1:10" s="6" customFormat="1" ht="11.25" customHeight="1">
      <c r="A4" s="3" t="s">
        <v>0</v>
      </c>
      <c r="B4" s="4">
        <f aca="true" t="shared" si="0" ref="B4:G4">SUM(B6:B131)</f>
        <v>131928</v>
      </c>
      <c r="C4" s="4">
        <f t="shared" si="0"/>
        <v>59514</v>
      </c>
      <c r="D4" s="4">
        <f t="shared" si="0"/>
        <v>72414</v>
      </c>
      <c r="E4" s="4">
        <f t="shared" si="0"/>
        <v>142161</v>
      </c>
      <c r="F4" s="4">
        <f t="shared" si="0"/>
        <v>64436</v>
      </c>
      <c r="G4" s="4">
        <f t="shared" si="0"/>
        <v>77725</v>
      </c>
      <c r="H4" s="5">
        <f aca="true" t="shared" si="1" ref="H4:J9">(B4/E4)*100-100</f>
        <v>-7.1981767151328455</v>
      </c>
      <c r="I4" s="5">
        <f t="shared" si="1"/>
        <v>-7.638587125209511</v>
      </c>
      <c r="J4" s="5">
        <f t="shared" si="1"/>
        <v>-6.833065294306849</v>
      </c>
    </row>
    <row r="5" spans="1:10" ht="7.5" customHeight="1">
      <c r="A5" s="7"/>
      <c r="B5" s="4"/>
      <c r="C5" s="4"/>
      <c r="D5" s="4"/>
      <c r="E5" s="8"/>
      <c r="F5" s="8"/>
      <c r="G5" s="8"/>
      <c r="H5" s="9"/>
      <c r="I5" s="9"/>
      <c r="J5" s="9"/>
    </row>
    <row r="6" spans="1:10" ht="11.25" customHeight="1">
      <c r="A6" s="7" t="s">
        <v>15</v>
      </c>
      <c r="B6" s="4">
        <f>C6+D6</f>
        <v>732</v>
      </c>
      <c r="C6" s="4">
        <v>364</v>
      </c>
      <c r="D6" s="4">
        <v>368</v>
      </c>
      <c r="E6" s="8">
        <f>F6+G6</f>
        <v>766</v>
      </c>
      <c r="F6" s="8">
        <v>370</v>
      </c>
      <c r="G6" s="8">
        <v>396</v>
      </c>
      <c r="H6" s="9">
        <f t="shared" si="1"/>
        <v>-4.438642297650134</v>
      </c>
      <c r="I6" s="9">
        <f t="shared" si="1"/>
        <v>-1.621621621621614</v>
      </c>
      <c r="J6" s="9">
        <f t="shared" si="1"/>
        <v>-7.070707070707073</v>
      </c>
    </row>
    <row r="7" spans="1:10" ht="11.25" customHeight="1">
      <c r="A7" s="7">
        <v>1</v>
      </c>
      <c r="B7" s="4">
        <f aca="true" t="shared" si="2" ref="B7:B75">C7+D7</f>
        <v>733</v>
      </c>
      <c r="C7" s="4">
        <v>371</v>
      </c>
      <c r="D7" s="4">
        <v>362</v>
      </c>
      <c r="E7" s="8">
        <f>F7+G7</f>
        <v>832</v>
      </c>
      <c r="F7" s="8">
        <v>388</v>
      </c>
      <c r="G7" s="8">
        <v>444</v>
      </c>
      <c r="H7" s="9">
        <f t="shared" si="1"/>
        <v>-11.899038461538453</v>
      </c>
      <c r="I7" s="9">
        <f t="shared" si="1"/>
        <v>-4.381443298969074</v>
      </c>
      <c r="J7" s="9">
        <f t="shared" si="1"/>
        <v>-18.468468468468473</v>
      </c>
    </row>
    <row r="8" spans="1:10" ht="11.25" customHeight="1">
      <c r="A8" s="7">
        <v>2</v>
      </c>
      <c r="B8" s="4">
        <f t="shared" si="2"/>
        <v>716</v>
      </c>
      <c r="C8" s="4">
        <v>378</v>
      </c>
      <c r="D8" s="4">
        <v>338</v>
      </c>
      <c r="E8" s="8">
        <f>F8+G8</f>
        <v>948</v>
      </c>
      <c r="F8" s="8">
        <v>483</v>
      </c>
      <c r="G8" s="8">
        <v>465</v>
      </c>
      <c r="H8" s="9">
        <f t="shared" si="1"/>
        <v>-24.472573839662445</v>
      </c>
      <c r="I8" s="9">
        <f t="shared" si="1"/>
        <v>-21.73913043478261</v>
      </c>
      <c r="J8" s="9">
        <f t="shared" si="1"/>
        <v>-27.311827956989248</v>
      </c>
    </row>
    <row r="9" spans="1:10" ht="11.25" customHeight="1">
      <c r="A9" s="7">
        <v>3</v>
      </c>
      <c r="B9" s="4">
        <f t="shared" si="2"/>
        <v>788</v>
      </c>
      <c r="C9" s="4">
        <v>362</v>
      </c>
      <c r="D9" s="4">
        <v>426</v>
      </c>
      <c r="E9" s="8">
        <f>F9+G9</f>
        <v>961</v>
      </c>
      <c r="F9" s="8">
        <v>505</v>
      </c>
      <c r="G9" s="8">
        <v>456</v>
      </c>
      <c r="H9" s="9">
        <f t="shared" si="1"/>
        <v>-18.00208116545265</v>
      </c>
      <c r="I9" s="9">
        <f t="shared" si="1"/>
        <v>-28.316831683168317</v>
      </c>
      <c r="J9" s="9">
        <f t="shared" si="1"/>
        <v>-6.578947368421055</v>
      </c>
    </row>
    <row r="10" spans="1:10" ht="11.25" customHeight="1">
      <c r="A10" s="7">
        <v>4</v>
      </c>
      <c r="B10" s="4">
        <f t="shared" si="2"/>
        <v>808</v>
      </c>
      <c r="C10" s="4">
        <v>446</v>
      </c>
      <c r="D10" s="4">
        <v>362</v>
      </c>
      <c r="E10" s="8">
        <f>F10+G10</f>
        <v>910</v>
      </c>
      <c r="F10" s="8">
        <v>470</v>
      </c>
      <c r="G10" s="8">
        <v>440</v>
      </c>
      <c r="H10" s="9">
        <f>(B10/E10)*100-100</f>
        <v>-11.208791208791212</v>
      </c>
      <c r="I10" s="9">
        <f>(C10/F10)*100-100</f>
        <v>-5.106382978723403</v>
      </c>
      <c r="J10" s="9">
        <f>(D10/G10)*100-100</f>
        <v>-17.72727272727272</v>
      </c>
    </row>
    <row r="11" spans="1:10" ht="7.5" customHeight="1">
      <c r="A11" s="7"/>
      <c r="B11" s="4"/>
      <c r="C11" s="4"/>
      <c r="D11" s="4"/>
      <c r="E11" s="8"/>
      <c r="F11" s="8"/>
      <c r="G11" s="8"/>
      <c r="H11" s="9"/>
      <c r="I11" s="9"/>
      <c r="J11" s="9"/>
    </row>
    <row r="12" spans="1:10" ht="11.25" customHeight="1">
      <c r="A12" s="7">
        <v>5</v>
      </c>
      <c r="B12" s="4">
        <f t="shared" si="2"/>
        <v>768</v>
      </c>
      <c r="C12" s="4">
        <v>378</v>
      </c>
      <c r="D12" s="4">
        <v>390</v>
      </c>
      <c r="E12" s="8">
        <f>F12+G12</f>
        <v>974</v>
      </c>
      <c r="F12" s="8">
        <v>492</v>
      </c>
      <c r="G12" s="8">
        <v>482</v>
      </c>
      <c r="H12" s="9">
        <f aca="true" t="shared" si="3" ref="H12:J16">(B12/E12)*100-100</f>
        <v>-21.14989733059548</v>
      </c>
      <c r="I12" s="9">
        <f t="shared" si="3"/>
        <v>-23.170731707317074</v>
      </c>
      <c r="J12" s="9">
        <f t="shared" si="3"/>
        <v>-19.087136929460584</v>
      </c>
    </row>
    <row r="13" spans="1:10" ht="11.25" customHeight="1">
      <c r="A13" s="7">
        <v>6</v>
      </c>
      <c r="B13" s="4">
        <f t="shared" si="2"/>
        <v>808</v>
      </c>
      <c r="C13" s="4">
        <v>364</v>
      </c>
      <c r="D13" s="4">
        <v>444</v>
      </c>
      <c r="E13" s="8">
        <f>F13+G13</f>
        <v>958</v>
      </c>
      <c r="F13" s="8">
        <v>460</v>
      </c>
      <c r="G13" s="8">
        <v>498</v>
      </c>
      <c r="H13" s="9">
        <f t="shared" si="3"/>
        <v>-15.657620041753646</v>
      </c>
      <c r="I13" s="9">
        <f t="shared" si="3"/>
        <v>-20.86956521739131</v>
      </c>
      <c r="J13" s="9">
        <f t="shared" si="3"/>
        <v>-10.843373493975903</v>
      </c>
    </row>
    <row r="14" spans="1:10" ht="11.25" customHeight="1">
      <c r="A14" s="7">
        <v>7</v>
      </c>
      <c r="B14" s="4">
        <f t="shared" si="2"/>
        <v>907</v>
      </c>
      <c r="C14" s="4">
        <v>462</v>
      </c>
      <c r="D14" s="4">
        <v>445</v>
      </c>
      <c r="E14" s="8">
        <f>F14+G14</f>
        <v>1026</v>
      </c>
      <c r="F14" s="8">
        <v>532</v>
      </c>
      <c r="G14" s="8">
        <v>494</v>
      </c>
      <c r="H14" s="9">
        <f t="shared" si="3"/>
        <v>-11.59844054580897</v>
      </c>
      <c r="I14" s="9">
        <f t="shared" si="3"/>
        <v>-13.157894736842096</v>
      </c>
      <c r="J14" s="9">
        <f t="shared" si="3"/>
        <v>-9.91902834008097</v>
      </c>
    </row>
    <row r="15" spans="1:10" ht="11.25" customHeight="1">
      <c r="A15" s="7">
        <v>8</v>
      </c>
      <c r="B15" s="4">
        <f t="shared" si="2"/>
        <v>953</v>
      </c>
      <c r="C15" s="4">
        <v>510</v>
      </c>
      <c r="D15" s="4">
        <v>443</v>
      </c>
      <c r="E15" s="8">
        <f>F15+G15</f>
        <v>1020</v>
      </c>
      <c r="F15" s="8">
        <v>517</v>
      </c>
      <c r="G15" s="8">
        <v>503</v>
      </c>
      <c r="H15" s="9">
        <f t="shared" si="3"/>
        <v>-6.568627450980387</v>
      </c>
      <c r="I15" s="9">
        <f t="shared" si="3"/>
        <v>-1.3539651837524218</v>
      </c>
      <c r="J15" s="9">
        <f t="shared" si="3"/>
        <v>-11.928429423459235</v>
      </c>
    </row>
    <row r="16" spans="1:10" ht="11.25" customHeight="1">
      <c r="A16" s="7">
        <v>9</v>
      </c>
      <c r="B16" s="4">
        <f t="shared" si="2"/>
        <v>893</v>
      </c>
      <c r="C16" s="4">
        <v>476</v>
      </c>
      <c r="D16" s="4">
        <v>417</v>
      </c>
      <c r="E16" s="8">
        <f>F16+G16</f>
        <v>1068</v>
      </c>
      <c r="F16" s="8">
        <v>541</v>
      </c>
      <c r="G16" s="8">
        <v>527</v>
      </c>
      <c r="H16" s="9">
        <f t="shared" si="3"/>
        <v>-16.38576779026218</v>
      </c>
      <c r="I16" s="9">
        <f t="shared" si="3"/>
        <v>-12.01478743068391</v>
      </c>
      <c r="J16" s="9">
        <f t="shared" si="3"/>
        <v>-20.872865275142317</v>
      </c>
    </row>
    <row r="17" spans="1:10" ht="7.5" customHeight="1">
      <c r="A17" s="7"/>
      <c r="B17" s="4"/>
      <c r="C17" s="4"/>
      <c r="D17" s="4"/>
      <c r="E17" s="8"/>
      <c r="F17" s="8"/>
      <c r="G17" s="8"/>
      <c r="H17" s="9"/>
      <c r="I17" s="9"/>
      <c r="J17" s="9"/>
    </row>
    <row r="18" spans="1:10" ht="11.25" customHeight="1">
      <c r="A18" s="7">
        <v>10</v>
      </c>
      <c r="B18" s="4">
        <f t="shared" si="2"/>
        <v>959</v>
      </c>
      <c r="C18" s="4">
        <v>485</v>
      </c>
      <c r="D18" s="4">
        <v>474</v>
      </c>
      <c r="E18" s="8">
        <f>F18+G18</f>
        <v>1087</v>
      </c>
      <c r="F18" s="8">
        <v>556</v>
      </c>
      <c r="G18" s="8">
        <v>531</v>
      </c>
      <c r="H18" s="9">
        <f aca="true" t="shared" si="4" ref="H18:J22">(B18/E18)*100-100</f>
        <v>-11.775528978840839</v>
      </c>
      <c r="I18" s="9">
        <f t="shared" si="4"/>
        <v>-12.769784172661872</v>
      </c>
      <c r="J18" s="9">
        <f t="shared" si="4"/>
        <v>-10.734463276836152</v>
      </c>
    </row>
    <row r="19" spans="1:10" ht="11.25" customHeight="1">
      <c r="A19" s="7">
        <v>11</v>
      </c>
      <c r="B19" s="4">
        <f t="shared" si="2"/>
        <v>954</v>
      </c>
      <c r="C19" s="4">
        <v>452</v>
      </c>
      <c r="D19" s="4">
        <v>502</v>
      </c>
      <c r="E19" s="8">
        <f>F19+G19</f>
        <v>1115</v>
      </c>
      <c r="F19" s="8">
        <v>597</v>
      </c>
      <c r="G19" s="8">
        <v>518</v>
      </c>
      <c r="H19" s="9">
        <f t="shared" si="4"/>
        <v>-14.439461883408072</v>
      </c>
      <c r="I19" s="9">
        <f t="shared" si="4"/>
        <v>-24.288107202680067</v>
      </c>
      <c r="J19" s="9">
        <f t="shared" si="4"/>
        <v>-3.0888030888030897</v>
      </c>
    </row>
    <row r="20" spans="1:10" ht="11.25" customHeight="1">
      <c r="A20" s="7">
        <v>12</v>
      </c>
      <c r="B20" s="4">
        <f t="shared" si="2"/>
        <v>1025</v>
      </c>
      <c r="C20" s="4">
        <v>523</v>
      </c>
      <c r="D20" s="4">
        <v>502</v>
      </c>
      <c r="E20" s="8">
        <f>F20+G20</f>
        <v>1114</v>
      </c>
      <c r="F20" s="8">
        <v>563</v>
      </c>
      <c r="G20" s="8">
        <v>551</v>
      </c>
      <c r="H20" s="9">
        <f t="shared" si="4"/>
        <v>-7.989228007181325</v>
      </c>
      <c r="I20" s="9">
        <f t="shared" si="4"/>
        <v>-7.104795737122558</v>
      </c>
      <c r="J20" s="9">
        <f t="shared" si="4"/>
        <v>-8.892921960072599</v>
      </c>
    </row>
    <row r="21" spans="1:10" ht="11.25" customHeight="1">
      <c r="A21" s="7">
        <v>13</v>
      </c>
      <c r="B21" s="4">
        <f t="shared" si="2"/>
        <v>1012</v>
      </c>
      <c r="C21" s="4">
        <v>511</v>
      </c>
      <c r="D21" s="4">
        <v>501</v>
      </c>
      <c r="E21" s="8">
        <f>F21+G21</f>
        <v>1135</v>
      </c>
      <c r="F21" s="8">
        <v>559</v>
      </c>
      <c r="G21" s="8">
        <v>576</v>
      </c>
      <c r="H21" s="9">
        <f t="shared" si="4"/>
        <v>-10.837004405286336</v>
      </c>
      <c r="I21" s="9">
        <f t="shared" si="4"/>
        <v>-8.586762075134175</v>
      </c>
      <c r="J21" s="9">
        <f t="shared" si="4"/>
        <v>-13.020833333333343</v>
      </c>
    </row>
    <row r="22" spans="1:10" ht="11.25" customHeight="1">
      <c r="A22" s="7">
        <v>14</v>
      </c>
      <c r="B22" s="4">
        <f t="shared" si="2"/>
        <v>1049</v>
      </c>
      <c r="C22" s="4">
        <v>529</v>
      </c>
      <c r="D22" s="4">
        <v>520</v>
      </c>
      <c r="E22" s="8">
        <f>F22+G22</f>
        <v>1168</v>
      </c>
      <c r="F22" s="8">
        <v>581</v>
      </c>
      <c r="G22" s="8">
        <v>587</v>
      </c>
      <c r="H22" s="9">
        <f t="shared" si="4"/>
        <v>-10.188356164383563</v>
      </c>
      <c r="I22" s="9">
        <f t="shared" si="4"/>
        <v>-8.950086058519787</v>
      </c>
      <c r="J22" s="9">
        <f t="shared" si="4"/>
        <v>-11.413969335604762</v>
      </c>
    </row>
    <row r="23" spans="1:10" ht="7.5" customHeight="1">
      <c r="A23" s="7"/>
      <c r="B23" s="4"/>
      <c r="C23" s="4"/>
      <c r="D23" s="4"/>
      <c r="E23" s="8"/>
      <c r="F23" s="8"/>
      <c r="G23" s="8"/>
      <c r="H23" s="9"/>
      <c r="I23" s="9"/>
      <c r="J23" s="9"/>
    </row>
    <row r="24" spans="1:10" ht="11.25" customHeight="1">
      <c r="A24" s="7">
        <v>15</v>
      </c>
      <c r="B24" s="4">
        <f t="shared" si="2"/>
        <v>1085</v>
      </c>
      <c r="C24" s="4">
        <v>565</v>
      </c>
      <c r="D24" s="4">
        <v>520</v>
      </c>
      <c r="E24" s="8">
        <f>F24+G24</f>
        <v>1207</v>
      </c>
      <c r="F24" s="8">
        <v>650</v>
      </c>
      <c r="G24" s="8">
        <v>557</v>
      </c>
      <c r="H24" s="9">
        <f aca="true" t="shared" si="5" ref="H24:J28">(B24/E24)*100-100</f>
        <v>-10.107705053852527</v>
      </c>
      <c r="I24" s="9">
        <f t="shared" si="5"/>
        <v>-13.07692307692308</v>
      </c>
      <c r="J24" s="9">
        <f t="shared" si="5"/>
        <v>-6.642728904847388</v>
      </c>
    </row>
    <row r="25" spans="1:10" ht="11.25" customHeight="1">
      <c r="A25" s="7">
        <v>16</v>
      </c>
      <c r="B25" s="4">
        <f t="shared" si="2"/>
        <v>1142</v>
      </c>
      <c r="C25" s="4">
        <v>628</v>
      </c>
      <c r="D25" s="4">
        <v>514</v>
      </c>
      <c r="E25" s="8">
        <f>F25+G25</f>
        <v>1271</v>
      </c>
      <c r="F25" s="8">
        <v>667</v>
      </c>
      <c r="G25" s="8">
        <v>604</v>
      </c>
      <c r="H25" s="9">
        <f t="shared" si="5"/>
        <v>-10.149488591660102</v>
      </c>
      <c r="I25" s="9">
        <f t="shared" si="5"/>
        <v>-5.84707646176912</v>
      </c>
      <c r="J25" s="9">
        <f t="shared" si="5"/>
        <v>-14.900662251655632</v>
      </c>
    </row>
    <row r="26" spans="1:10" ht="11.25" customHeight="1">
      <c r="A26" s="7">
        <v>17</v>
      </c>
      <c r="B26" s="4">
        <f t="shared" si="2"/>
        <v>1180</v>
      </c>
      <c r="C26" s="4">
        <v>621</v>
      </c>
      <c r="D26" s="4">
        <v>559</v>
      </c>
      <c r="E26" s="8">
        <f>F26+G26</f>
        <v>1400</v>
      </c>
      <c r="F26" s="8">
        <v>718</v>
      </c>
      <c r="G26" s="8">
        <v>682</v>
      </c>
      <c r="H26" s="9">
        <f t="shared" si="5"/>
        <v>-15.714285714285708</v>
      </c>
      <c r="I26" s="9">
        <f t="shared" si="5"/>
        <v>-13.509749303621163</v>
      </c>
      <c r="J26" s="9">
        <f t="shared" si="5"/>
        <v>-18.035190615835774</v>
      </c>
    </row>
    <row r="27" spans="1:10" ht="11.25" customHeight="1">
      <c r="A27" s="7">
        <v>18</v>
      </c>
      <c r="B27" s="4">
        <f t="shared" si="2"/>
        <v>1182</v>
      </c>
      <c r="C27" s="4">
        <v>575</v>
      </c>
      <c r="D27" s="4">
        <v>607</v>
      </c>
      <c r="E27" s="8">
        <f>F27+G27</f>
        <v>1412</v>
      </c>
      <c r="F27" s="8">
        <v>705</v>
      </c>
      <c r="G27" s="8">
        <v>707</v>
      </c>
      <c r="H27" s="9">
        <f t="shared" si="5"/>
        <v>-16.288951841359776</v>
      </c>
      <c r="I27" s="9">
        <f t="shared" si="5"/>
        <v>-18.439716312056746</v>
      </c>
      <c r="J27" s="9">
        <f t="shared" si="5"/>
        <v>-14.14427157001414</v>
      </c>
    </row>
    <row r="28" spans="1:10" ht="11.25" customHeight="1">
      <c r="A28" s="7">
        <v>19</v>
      </c>
      <c r="B28" s="4">
        <f t="shared" si="2"/>
        <v>1217</v>
      </c>
      <c r="C28" s="4">
        <v>602</v>
      </c>
      <c r="D28" s="4">
        <v>615</v>
      </c>
      <c r="E28" s="8">
        <f>F28+G28</f>
        <v>1428</v>
      </c>
      <c r="F28" s="8">
        <v>705</v>
      </c>
      <c r="G28" s="8">
        <v>723</v>
      </c>
      <c r="H28" s="9">
        <f t="shared" si="5"/>
        <v>-14.775910364145659</v>
      </c>
      <c r="I28" s="9">
        <f t="shared" si="5"/>
        <v>-14.60992907801419</v>
      </c>
      <c r="J28" s="9">
        <f t="shared" si="5"/>
        <v>-14.937759336099589</v>
      </c>
    </row>
    <row r="29" spans="1:10" ht="7.5" customHeight="1">
      <c r="A29" s="7"/>
      <c r="B29" s="4"/>
      <c r="C29" s="4"/>
      <c r="D29" s="4"/>
      <c r="E29" s="8"/>
      <c r="F29" s="8"/>
      <c r="G29" s="8"/>
      <c r="H29" s="9"/>
      <c r="I29" s="9"/>
      <c r="J29" s="9"/>
    </row>
    <row r="30" spans="1:10" ht="11.25" customHeight="1">
      <c r="A30" s="7">
        <v>20</v>
      </c>
      <c r="B30" s="4">
        <f t="shared" si="2"/>
        <v>1201</v>
      </c>
      <c r="C30" s="4">
        <v>623</v>
      </c>
      <c r="D30" s="4">
        <v>578</v>
      </c>
      <c r="E30" s="8">
        <f>F30+G30</f>
        <v>1484</v>
      </c>
      <c r="F30" s="8">
        <v>739</v>
      </c>
      <c r="G30" s="8">
        <v>745</v>
      </c>
      <c r="H30" s="9">
        <f aca="true" t="shared" si="6" ref="H30:J34">(B30/E30)*100-100</f>
        <v>-19.070080862533686</v>
      </c>
      <c r="I30" s="9">
        <f t="shared" si="6"/>
        <v>-15.69688768606224</v>
      </c>
      <c r="J30" s="9">
        <f t="shared" si="6"/>
        <v>-22.416107382550337</v>
      </c>
    </row>
    <row r="31" spans="1:10" ht="11.25" customHeight="1">
      <c r="A31" s="7">
        <v>21</v>
      </c>
      <c r="B31" s="4">
        <f t="shared" si="2"/>
        <v>1169</v>
      </c>
      <c r="C31" s="4">
        <v>584</v>
      </c>
      <c r="D31" s="4">
        <v>585</v>
      </c>
      <c r="E31" s="8">
        <f>F31+G31</f>
        <v>1594</v>
      </c>
      <c r="F31" s="8">
        <v>799</v>
      </c>
      <c r="G31" s="8">
        <v>795</v>
      </c>
      <c r="H31" s="9">
        <f t="shared" si="6"/>
        <v>-26.662484316185697</v>
      </c>
      <c r="I31" s="9">
        <f t="shared" si="6"/>
        <v>-26.908635794743432</v>
      </c>
      <c r="J31" s="9">
        <f t="shared" si="6"/>
        <v>-26.41509433962264</v>
      </c>
    </row>
    <row r="32" spans="1:10" ht="11.25" customHeight="1">
      <c r="A32" s="7">
        <v>22</v>
      </c>
      <c r="B32" s="4">
        <f t="shared" si="2"/>
        <v>1162</v>
      </c>
      <c r="C32" s="4">
        <v>554</v>
      </c>
      <c r="D32" s="4">
        <v>608</v>
      </c>
      <c r="E32" s="8">
        <f>F32+G32</f>
        <v>1439</v>
      </c>
      <c r="F32" s="8">
        <v>711</v>
      </c>
      <c r="G32" s="8">
        <v>728</v>
      </c>
      <c r="H32" s="9">
        <f t="shared" si="6"/>
        <v>-19.249478804725513</v>
      </c>
      <c r="I32" s="9">
        <f t="shared" si="6"/>
        <v>-22.081575246132218</v>
      </c>
      <c r="J32" s="9">
        <f t="shared" si="6"/>
        <v>-16.483516483516482</v>
      </c>
    </row>
    <row r="33" spans="1:10" ht="11.25" customHeight="1">
      <c r="A33" s="7">
        <v>23</v>
      </c>
      <c r="B33" s="4">
        <f t="shared" si="2"/>
        <v>1006</v>
      </c>
      <c r="C33" s="4">
        <v>483</v>
      </c>
      <c r="D33" s="4">
        <v>523</v>
      </c>
      <c r="E33" s="8">
        <f>F33+G33</f>
        <v>1418</v>
      </c>
      <c r="F33" s="8">
        <v>667</v>
      </c>
      <c r="G33" s="8">
        <v>751</v>
      </c>
      <c r="H33" s="9">
        <f t="shared" si="6"/>
        <v>-29.05500705218617</v>
      </c>
      <c r="I33" s="9">
        <f t="shared" si="6"/>
        <v>-27.58620689655173</v>
      </c>
      <c r="J33" s="9">
        <f t="shared" si="6"/>
        <v>-30.359520639147803</v>
      </c>
    </row>
    <row r="34" spans="1:10" ht="11.25" customHeight="1">
      <c r="A34" s="7">
        <v>24</v>
      </c>
      <c r="B34" s="4">
        <f t="shared" si="2"/>
        <v>1049</v>
      </c>
      <c r="C34" s="4">
        <v>517</v>
      </c>
      <c r="D34" s="4">
        <v>532</v>
      </c>
      <c r="E34" s="8">
        <f>F34+G34</f>
        <v>1381</v>
      </c>
      <c r="F34" s="8">
        <v>667</v>
      </c>
      <c r="G34" s="8">
        <v>714</v>
      </c>
      <c r="H34" s="9">
        <f t="shared" si="6"/>
        <v>-24.04055032585083</v>
      </c>
      <c r="I34" s="9">
        <f t="shared" si="6"/>
        <v>-22.488755622188904</v>
      </c>
      <c r="J34" s="9">
        <f t="shared" si="6"/>
        <v>-25.490196078431367</v>
      </c>
    </row>
    <row r="35" spans="1:10" ht="7.5" customHeight="1">
      <c r="A35" s="7"/>
      <c r="B35" s="4"/>
      <c r="C35" s="4"/>
      <c r="D35" s="4"/>
      <c r="E35" s="8"/>
      <c r="F35" s="8"/>
      <c r="G35" s="8"/>
      <c r="H35" s="9"/>
      <c r="I35" s="9"/>
      <c r="J35" s="9"/>
    </row>
    <row r="36" spans="1:10" ht="11.25" customHeight="1">
      <c r="A36" s="7">
        <v>25</v>
      </c>
      <c r="B36" s="4">
        <f t="shared" si="2"/>
        <v>979</v>
      </c>
      <c r="C36" s="4">
        <v>472</v>
      </c>
      <c r="D36" s="4">
        <v>507</v>
      </c>
      <c r="E36" s="8">
        <f>F36+G36</f>
        <v>1281</v>
      </c>
      <c r="F36" s="8">
        <v>625</v>
      </c>
      <c r="G36" s="8">
        <v>656</v>
      </c>
      <c r="H36" s="9">
        <f aca="true" t="shared" si="7" ref="H36:J40">(B36/E36)*100-100</f>
        <v>-23.57533177205309</v>
      </c>
      <c r="I36" s="9">
        <f t="shared" si="7"/>
        <v>-24.480000000000004</v>
      </c>
      <c r="J36" s="9">
        <f t="shared" si="7"/>
        <v>-22.713414634146346</v>
      </c>
    </row>
    <row r="37" spans="1:10" ht="11.25" customHeight="1">
      <c r="A37" s="7">
        <v>26</v>
      </c>
      <c r="B37" s="4">
        <f t="shared" si="2"/>
        <v>1045</v>
      </c>
      <c r="C37" s="4">
        <v>505</v>
      </c>
      <c r="D37" s="4">
        <v>540</v>
      </c>
      <c r="E37" s="8">
        <f>F37+G37</f>
        <v>1413</v>
      </c>
      <c r="F37" s="8">
        <v>666</v>
      </c>
      <c r="G37" s="8">
        <v>747</v>
      </c>
      <c r="H37" s="9">
        <f t="shared" si="7"/>
        <v>-26.04387827317764</v>
      </c>
      <c r="I37" s="9">
        <f t="shared" si="7"/>
        <v>-24.174174174174183</v>
      </c>
      <c r="J37" s="9">
        <f t="shared" si="7"/>
        <v>-27.710843373493972</v>
      </c>
    </row>
    <row r="38" spans="1:10" ht="11.25" customHeight="1">
      <c r="A38" s="7">
        <v>27</v>
      </c>
      <c r="B38" s="4">
        <f t="shared" si="2"/>
        <v>1108</v>
      </c>
      <c r="C38" s="4">
        <v>552</v>
      </c>
      <c r="D38" s="4">
        <v>556</v>
      </c>
      <c r="E38" s="8">
        <f>F38+G38</f>
        <v>1483</v>
      </c>
      <c r="F38" s="8">
        <v>734</v>
      </c>
      <c r="G38" s="8">
        <v>749</v>
      </c>
      <c r="H38" s="9">
        <f t="shared" si="7"/>
        <v>-25.28658125421444</v>
      </c>
      <c r="I38" s="9">
        <f t="shared" si="7"/>
        <v>-24.795640326975473</v>
      </c>
      <c r="J38" s="9">
        <f t="shared" si="7"/>
        <v>-25.76769025367156</v>
      </c>
    </row>
    <row r="39" spans="1:10" ht="11.25" customHeight="1">
      <c r="A39" s="7">
        <v>28</v>
      </c>
      <c r="B39" s="4">
        <f t="shared" si="2"/>
        <v>1054</v>
      </c>
      <c r="C39" s="4">
        <v>527</v>
      </c>
      <c r="D39" s="4">
        <v>527</v>
      </c>
      <c r="E39" s="8">
        <f>F39+G39</f>
        <v>1461</v>
      </c>
      <c r="F39" s="8">
        <v>708</v>
      </c>
      <c r="G39" s="8">
        <v>753</v>
      </c>
      <c r="H39" s="9">
        <f t="shared" si="7"/>
        <v>-27.857631759069136</v>
      </c>
      <c r="I39" s="9">
        <f t="shared" si="7"/>
        <v>-25.56497175141243</v>
      </c>
      <c r="J39" s="9">
        <f t="shared" si="7"/>
        <v>-30.013280212483394</v>
      </c>
    </row>
    <row r="40" spans="1:10" ht="11.25" customHeight="1">
      <c r="A40" s="7">
        <v>29</v>
      </c>
      <c r="B40" s="4">
        <f t="shared" si="2"/>
        <v>1073</v>
      </c>
      <c r="C40" s="4">
        <v>512</v>
      </c>
      <c r="D40" s="4">
        <v>561</v>
      </c>
      <c r="E40" s="8">
        <f>F40+G40</f>
        <v>1537</v>
      </c>
      <c r="F40" s="8">
        <v>699</v>
      </c>
      <c r="G40" s="8">
        <v>838</v>
      </c>
      <c r="H40" s="9">
        <f t="shared" si="7"/>
        <v>-30.188679245283026</v>
      </c>
      <c r="I40" s="9">
        <f t="shared" si="7"/>
        <v>-26.75250357653792</v>
      </c>
      <c r="J40" s="9">
        <f t="shared" si="7"/>
        <v>-33.05489260143199</v>
      </c>
    </row>
    <row r="41" spans="1:10" ht="7.5" customHeight="1">
      <c r="A41" s="7"/>
      <c r="B41" s="4"/>
      <c r="C41" s="4"/>
      <c r="D41" s="4"/>
      <c r="E41" s="8"/>
      <c r="F41" s="8"/>
      <c r="G41" s="8"/>
      <c r="H41" s="9"/>
      <c r="I41" s="9"/>
      <c r="J41" s="9"/>
    </row>
    <row r="42" spans="1:10" ht="11.25" customHeight="1">
      <c r="A42" s="7">
        <v>30</v>
      </c>
      <c r="B42" s="4">
        <f t="shared" si="2"/>
        <v>1090</v>
      </c>
      <c r="C42" s="4">
        <v>551</v>
      </c>
      <c r="D42" s="4">
        <v>539</v>
      </c>
      <c r="E42" s="8">
        <f>F42+G42</f>
        <v>1599</v>
      </c>
      <c r="F42" s="8">
        <v>801</v>
      </c>
      <c r="G42" s="8">
        <v>798</v>
      </c>
      <c r="H42" s="9">
        <f aca="true" t="shared" si="8" ref="H42:J46">(B42/E42)*100-100</f>
        <v>-31.832395247029382</v>
      </c>
      <c r="I42" s="9">
        <f t="shared" si="8"/>
        <v>-31.210986267166035</v>
      </c>
      <c r="J42" s="9">
        <f t="shared" si="8"/>
        <v>-32.45614035087719</v>
      </c>
    </row>
    <row r="43" spans="1:10" ht="11.25" customHeight="1">
      <c r="A43" s="7">
        <v>31</v>
      </c>
      <c r="B43" s="4">
        <f t="shared" si="2"/>
        <v>1207</v>
      </c>
      <c r="C43" s="4">
        <v>588</v>
      </c>
      <c r="D43" s="4">
        <v>619</v>
      </c>
      <c r="E43" s="8">
        <f>F43+G43</f>
        <v>1724</v>
      </c>
      <c r="F43" s="8">
        <v>832</v>
      </c>
      <c r="G43" s="8">
        <v>892</v>
      </c>
      <c r="H43" s="9">
        <f t="shared" si="8"/>
        <v>-29.988399071925755</v>
      </c>
      <c r="I43" s="9">
        <f t="shared" si="8"/>
        <v>-29.326923076923066</v>
      </c>
      <c r="J43" s="9">
        <f t="shared" si="8"/>
        <v>-30.605381165919283</v>
      </c>
    </row>
    <row r="44" spans="1:10" ht="11.25" customHeight="1">
      <c r="A44" s="7">
        <v>32</v>
      </c>
      <c r="B44" s="4">
        <f t="shared" si="2"/>
        <v>1315</v>
      </c>
      <c r="C44" s="4">
        <v>663</v>
      </c>
      <c r="D44" s="4">
        <v>652</v>
      </c>
      <c r="E44" s="8">
        <f>F44+G44</f>
        <v>1735</v>
      </c>
      <c r="F44" s="8">
        <v>827</v>
      </c>
      <c r="G44" s="8">
        <v>908</v>
      </c>
      <c r="H44" s="9">
        <f t="shared" si="8"/>
        <v>-24.207492795389058</v>
      </c>
      <c r="I44" s="9">
        <f t="shared" si="8"/>
        <v>-19.83071342200725</v>
      </c>
      <c r="J44" s="9">
        <f t="shared" si="8"/>
        <v>-28.193832599118934</v>
      </c>
    </row>
    <row r="45" spans="1:10" ht="11.25" customHeight="1">
      <c r="A45" s="7">
        <v>33</v>
      </c>
      <c r="B45" s="4">
        <f t="shared" si="2"/>
        <v>1347</v>
      </c>
      <c r="C45" s="4">
        <v>657</v>
      </c>
      <c r="D45" s="4">
        <v>690</v>
      </c>
      <c r="E45" s="8">
        <f>F45+G45</f>
        <v>1667</v>
      </c>
      <c r="F45" s="8">
        <v>801</v>
      </c>
      <c r="G45" s="8">
        <v>866</v>
      </c>
      <c r="H45" s="9">
        <f t="shared" si="8"/>
        <v>-19.196160767846422</v>
      </c>
      <c r="I45" s="9">
        <f t="shared" si="8"/>
        <v>-17.97752808988764</v>
      </c>
      <c r="J45" s="9">
        <f t="shared" si="8"/>
        <v>-20.323325635103927</v>
      </c>
    </row>
    <row r="46" spans="1:10" ht="11.25" customHeight="1">
      <c r="A46" s="7">
        <v>34</v>
      </c>
      <c r="B46" s="4">
        <f t="shared" si="2"/>
        <v>1462</v>
      </c>
      <c r="C46" s="4">
        <v>664</v>
      </c>
      <c r="D46" s="4">
        <v>798</v>
      </c>
      <c r="E46" s="8">
        <f>F46+G46</f>
        <v>1623</v>
      </c>
      <c r="F46" s="8">
        <v>773</v>
      </c>
      <c r="G46" s="8">
        <v>850</v>
      </c>
      <c r="H46" s="9">
        <f t="shared" si="8"/>
        <v>-9.91990141712877</v>
      </c>
      <c r="I46" s="9">
        <f t="shared" si="8"/>
        <v>-14.100905562742554</v>
      </c>
      <c r="J46" s="9">
        <f t="shared" si="8"/>
        <v>-6.117647058823522</v>
      </c>
    </row>
    <row r="47" spans="1:10" ht="7.5" customHeight="1">
      <c r="A47" s="7"/>
      <c r="B47" s="4"/>
      <c r="C47" s="4"/>
      <c r="D47" s="4"/>
      <c r="E47" s="8"/>
      <c r="F47" s="8"/>
      <c r="G47" s="8"/>
      <c r="H47" s="9"/>
      <c r="I47" s="9"/>
      <c r="J47" s="9"/>
    </row>
    <row r="48" spans="1:10" ht="11.25" customHeight="1">
      <c r="A48" s="7">
        <v>35</v>
      </c>
      <c r="B48" s="4">
        <f t="shared" si="2"/>
        <v>1508</v>
      </c>
      <c r="C48" s="4">
        <v>734</v>
      </c>
      <c r="D48" s="4">
        <v>774</v>
      </c>
      <c r="E48" s="8">
        <f>F48+G48</f>
        <v>1570</v>
      </c>
      <c r="F48" s="8">
        <v>767</v>
      </c>
      <c r="G48" s="8">
        <v>803</v>
      </c>
      <c r="H48" s="9">
        <f aca="true" t="shared" si="9" ref="H48:J52">(B48/E48)*100-100</f>
        <v>-3.9490445859872665</v>
      </c>
      <c r="I48" s="9">
        <f t="shared" si="9"/>
        <v>-4.302477183833119</v>
      </c>
      <c r="J48" s="9">
        <f t="shared" si="9"/>
        <v>-3.6114570361145724</v>
      </c>
    </row>
    <row r="49" spans="1:10" ht="11.25" customHeight="1">
      <c r="A49" s="7">
        <v>36</v>
      </c>
      <c r="B49" s="4">
        <f t="shared" si="2"/>
        <v>1610</v>
      </c>
      <c r="C49" s="4">
        <v>780</v>
      </c>
      <c r="D49" s="4">
        <v>830</v>
      </c>
      <c r="E49" s="8">
        <f>F49+G49</f>
        <v>1546</v>
      </c>
      <c r="F49" s="8">
        <v>719</v>
      </c>
      <c r="G49" s="8">
        <v>827</v>
      </c>
      <c r="H49" s="9">
        <f t="shared" si="9"/>
        <v>4.139715394566636</v>
      </c>
      <c r="I49" s="9">
        <f t="shared" si="9"/>
        <v>8.484005563282324</v>
      </c>
      <c r="J49" s="9">
        <f t="shared" si="9"/>
        <v>0.36275695284160747</v>
      </c>
    </row>
    <row r="50" spans="1:10" ht="11.25" customHeight="1">
      <c r="A50" s="7">
        <v>37</v>
      </c>
      <c r="B50" s="4">
        <f t="shared" si="2"/>
        <v>1679</v>
      </c>
      <c r="C50" s="4">
        <v>803</v>
      </c>
      <c r="D50" s="4">
        <v>876</v>
      </c>
      <c r="E50" s="8">
        <f>F50+G50</f>
        <v>1591</v>
      </c>
      <c r="F50" s="8">
        <v>706</v>
      </c>
      <c r="G50" s="8">
        <v>885</v>
      </c>
      <c r="H50" s="9">
        <f t="shared" si="9"/>
        <v>5.53111250785669</v>
      </c>
      <c r="I50" s="9">
        <f t="shared" si="9"/>
        <v>13.739376770538243</v>
      </c>
      <c r="J50" s="9">
        <f t="shared" si="9"/>
        <v>-1.0169491525423666</v>
      </c>
    </row>
    <row r="51" spans="1:10" ht="11.25" customHeight="1">
      <c r="A51" s="7">
        <v>38</v>
      </c>
      <c r="B51" s="4">
        <f t="shared" si="2"/>
        <v>1617</v>
      </c>
      <c r="C51" s="4">
        <v>771</v>
      </c>
      <c r="D51" s="4">
        <v>846</v>
      </c>
      <c r="E51" s="8">
        <f>F51+G51</f>
        <v>1637</v>
      </c>
      <c r="F51" s="8">
        <v>764</v>
      </c>
      <c r="G51" s="8">
        <v>873</v>
      </c>
      <c r="H51" s="9">
        <f t="shared" si="9"/>
        <v>-1.2217470983506473</v>
      </c>
      <c r="I51" s="9">
        <f t="shared" si="9"/>
        <v>0.916230366492158</v>
      </c>
      <c r="J51" s="9">
        <f t="shared" si="9"/>
        <v>-3.0927835051546424</v>
      </c>
    </row>
    <row r="52" spans="1:10" ht="11.25" customHeight="1">
      <c r="A52" s="7">
        <v>39</v>
      </c>
      <c r="B52" s="4">
        <f t="shared" si="2"/>
        <v>1545</v>
      </c>
      <c r="C52" s="4">
        <v>749</v>
      </c>
      <c r="D52" s="4">
        <v>796</v>
      </c>
      <c r="E52" s="8">
        <f>F52+G52</f>
        <v>1360</v>
      </c>
      <c r="F52" s="8">
        <v>649</v>
      </c>
      <c r="G52" s="8">
        <v>711</v>
      </c>
      <c r="H52" s="9">
        <f t="shared" si="9"/>
        <v>13.60294117647058</v>
      </c>
      <c r="I52" s="9">
        <f t="shared" si="9"/>
        <v>15.40832049306627</v>
      </c>
      <c r="J52" s="9">
        <f t="shared" si="9"/>
        <v>11.954992967651194</v>
      </c>
    </row>
    <row r="53" spans="1:10" ht="7.5" customHeight="1">
      <c r="A53" s="7"/>
      <c r="B53" s="4"/>
      <c r="C53" s="4"/>
      <c r="D53" s="4"/>
      <c r="E53" s="8"/>
      <c r="F53" s="8"/>
      <c r="G53" s="8"/>
      <c r="H53" s="9"/>
      <c r="I53" s="9"/>
      <c r="J53" s="9"/>
    </row>
    <row r="54" spans="1:10" ht="11.25" customHeight="1">
      <c r="A54" s="7">
        <v>40</v>
      </c>
      <c r="B54" s="4">
        <f t="shared" si="2"/>
        <v>1537</v>
      </c>
      <c r="C54" s="4">
        <v>771</v>
      </c>
      <c r="D54" s="4">
        <v>766</v>
      </c>
      <c r="E54" s="8">
        <f>F54+G54</f>
        <v>1571</v>
      </c>
      <c r="F54" s="8">
        <v>712</v>
      </c>
      <c r="G54" s="8">
        <v>859</v>
      </c>
      <c r="H54" s="9">
        <f aca="true" t="shared" si="10" ref="H54:J58">(B54/E54)*100-100</f>
        <v>-2.1642266072565235</v>
      </c>
      <c r="I54" s="9">
        <f t="shared" si="10"/>
        <v>8.286516853932582</v>
      </c>
      <c r="J54" s="9">
        <f t="shared" si="10"/>
        <v>-10.826542491268924</v>
      </c>
    </row>
    <row r="55" spans="1:10" ht="11.25" customHeight="1">
      <c r="A55" s="7">
        <v>41</v>
      </c>
      <c r="B55" s="4">
        <f t="shared" si="2"/>
        <v>1488</v>
      </c>
      <c r="C55" s="4">
        <v>683</v>
      </c>
      <c r="D55" s="4">
        <v>805</v>
      </c>
      <c r="E55" s="8">
        <f>F55+G55</f>
        <v>1541</v>
      </c>
      <c r="F55" s="8">
        <v>714</v>
      </c>
      <c r="G55" s="8">
        <v>827</v>
      </c>
      <c r="H55" s="9">
        <f t="shared" si="10"/>
        <v>-3.4393251135626173</v>
      </c>
      <c r="I55" s="9">
        <f t="shared" si="10"/>
        <v>-4.341736694677863</v>
      </c>
      <c r="J55" s="9">
        <f t="shared" si="10"/>
        <v>-2.660217654171703</v>
      </c>
    </row>
    <row r="56" spans="1:10" ht="11.25" customHeight="1">
      <c r="A56" s="7">
        <v>42</v>
      </c>
      <c r="B56" s="4">
        <f t="shared" si="2"/>
        <v>1570</v>
      </c>
      <c r="C56" s="4">
        <v>687</v>
      </c>
      <c r="D56" s="4">
        <v>883</v>
      </c>
      <c r="E56" s="8">
        <f>F56+G56</f>
        <v>1528</v>
      </c>
      <c r="F56" s="8">
        <v>747</v>
      </c>
      <c r="G56" s="8">
        <v>781</v>
      </c>
      <c r="H56" s="9">
        <f t="shared" si="10"/>
        <v>2.7486910994764457</v>
      </c>
      <c r="I56" s="9">
        <f t="shared" si="10"/>
        <v>-8.032128514056225</v>
      </c>
      <c r="J56" s="9">
        <f t="shared" si="10"/>
        <v>13.060179257362364</v>
      </c>
    </row>
    <row r="57" spans="1:10" ht="11.25" customHeight="1">
      <c r="A57" s="7">
        <v>43</v>
      </c>
      <c r="B57" s="4">
        <f t="shared" si="2"/>
        <v>1603</v>
      </c>
      <c r="C57" s="4">
        <v>742</v>
      </c>
      <c r="D57" s="4">
        <v>861</v>
      </c>
      <c r="E57" s="8">
        <f>F57+G57</f>
        <v>1473</v>
      </c>
      <c r="F57" s="8">
        <v>669</v>
      </c>
      <c r="G57" s="8">
        <v>804</v>
      </c>
      <c r="H57" s="9">
        <f t="shared" si="10"/>
        <v>8.8255261371351</v>
      </c>
      <c r="I57" s="9">
        <f t="shared" si="10"/>
        <v>10.911808669656196</v>
      </c>
      <c r="J57" s="9">
        <f t="shared" si="10"/>
        <v>7.089552238805965</v>
      </c>
    </row>
    <row r="58" spans="1:10" ht="11.25" customHeight="1">
      <c r="A58" s="7">
        <v>44</v>
      </c>
      <c r="B58" s="4">
        <f t="shared" si="2"/>
        <v>1319</v>
      </c>
      <c r="C58" s="4">
        <v>617</v>
      </c>
      <c r="D58" s="4">
        <v>702</v>
      </c>
      <c r="E58" s="8">
        <f>F58+G58</f>
        <v>1507</v>
      </c>
      <c r="F58" s="8">
        <v>699</v>
      </c>
      <c r="G58" s="8">
        <v>808</v>
      </c>
      <c r="H58" s="9">
        <f t="shared" si="10"/>
        <v>-12.475116124751167</v>
      </c>
      <c r="I58" s="9">
        <f t="shared" si="10"/>
        <v>-11.731044349070103</v>
      </c>
      <c r="J58" s="9">
        <f t="shared" si="10"/>
        <v>-13.118811881188122</v>
      </c>
    </row>
    <row r="59" spans="1:10" ht="7.5" customHeight="1">
      <c r="A59" s="7"/>
      <c r="B59" s="4"/>
      <c r="C59" s="4"/>
      <c r="D59" s="4"/>
      <c r="E59" s="8"/>
      <c r="F59" s="8"/>
      <c r="G59" s="8"/>
      <c r="H59" s="9"/>
      <c r="I59" s="9"/>
      <c r="J59" s="9"/>
    </row>
    <row r="60" spans="1:10" ht="11.25" customHeight="1">
      <c r="A60" s="7">
        <v>45</v>
      </c>
      <c r="B60" s="4">
        <f t="shared" si="2"/>
        <v>1545</v>
      </c>
      <c r="C60" s="4">
        <v>709</v>
      </c>
      <c r="D60" s="4">
        <v>836</v>
      </c>
      <c r="E60" s="8">
        <f>F60+G60</f>
        <v>1512</v>
      </c>
      <c r="F60" s="8">
        <v>691</v>
      </c>
      <c r="G60" s="8">
        <v>821</v>
      </c>
      <c r="H60" s="9">
        <f aca="true" t="shared" si="11" ref="H60:J64">(B60/E60)*100-100</f>
        <v>2.1825396825396695</v>
      </c>
      <c r="I60" s="9">
        <f t="shared" si="11"/>
        <v>2.604920405209839</v>
      </c>
      <c r="J60" s="9">
        <f t="shared" si="11"/>
        <v>1.8270401948842903</v>
      </c>
    </row>
    <row r="61" spans="1:10" ht="11.25" customHeight="1">
      <c r="A61" s="7">
        <v>46</v>
      </c>
      <c r="B61" s="4">
        <f t="shared" si="2"/>
        <v>1463</v>
      </c>
      <c r="C61" s="4">
        <v>675</v>
      </c>
      <c r="D61" s="4">
        <v>788</v>
      </c>
      <c r="E61" s="8">
        <f>F61+G61</f>
        <v>1476</v>
      </c>
      <c r="F61" s="8">
        <v>668</v>
      </c>
      <c r="G61" s="8">
        <v>808</v>
      </c>
      <c r="H61" s="9">
        <f t="shared" si="11"/>
        <v>-0.8807588075880801</v>
      </c>
      <c r="I61" s="9">
        <f t="shared" si="11"/>
        <v>1.0479041916167802</v>
      </c>
      <c r="J61" s="9">
        <f t="shared" si="11"/>
        <v>-2.4752475247524757</v>
      </c>
    </row>
    <row r="62" spans="1:10" ht="11.25" customHeight="1">
      <c r="A62" s="7">
        <v>47</v>
      </c>
      <c r="B62" s="4">
        <f t="shared" si="2"/>
        <v>1514</v>
      </c>
      <c r="C62" s="4">
        <v>737</v>
      </c>
      <c r="D62" s="4">
        <v>777</v>
      </c>
      <c r="E62" s="8">
        <f>F62+G62</f>
        <v>1546</v>
      </c>
      <c r="F62" s="8">
        <v>725</v>
      </c>
      <c r="G62" s="8">
        <v>821</v>
      </c>
      <c r="H62" s="9">
        <f t="shared" si="11"/>
        <v>-2.069857697283311</v>
      </c>
      <c r="I62" s="9">
        <f t="shared" si="11"/>
        <v>1.655172413793096</v>
      </c>
      <c r="J62" s="9">
        <f t="shared" si="11"/>
        <v>-5.359317904993915</v>
      </c>
    </row>
    <row r="63" spans="1:10" ht="11.25" customHeight="1">
      <c r="A63" s="7">
        <v>48</v>
      </c>
      <c r="B63" s="4">
        <f t="shared" si="2"/>
        <v>1418</v>
      </c>
      <c r="C63" s="4">
        <v>638</v>
      </c>
      <c r="D63" s="4">
        <v>780</v>
      </c>
      <c r="E63" s="8">
        <f>F63+G63</f>
        <v>1531</v>
      </c>
      <c r="F63" s="8">
        <v>753</v>
      </c>
      <c r="G63" s="8">
        <v>778</v>
      </c>
      <c r="H63" s="9">
        <f t="shared" si="11"/>
        <v>-7.380796864794249</v>
      </c>
      <c r="I63" s="9">
        <f t="shared" si="11"/>
        <v>-15.272244355909692</v>
      </c>
      <c r="J63" s="9">
        <f t="shared" si="11"/>
        <v>0.25706940874034956</v>
      </c>
    </row>
    <row r="64" spans="1:10" ht="11.25" customHeight="1">
      <c r="A64" s="11">
        <v>49</v>
      </c>
      <c r="B64" s="12">
        <f t="shared" si="2"/>
        <v>1516</v>
      </c>
      <c r="C64" s="12">
        <v>682</v>
      </c>
      <c r="D64" s="12">
        <v>834</v>
      </c>
      <c r="E64" s="13">
        <f>F64+G64</f>
        <v>1714</v>
      </c>
      <c r="F64" s="13">
        <v>815</v>
      </c>
      <c r="G64" s="13">
        <v>899</v>
      </c>
      <c r="H64" s="14">
        <f t="shared" si="11"/>
        <v>-11.55192532088681</v>
      </c>
      <c r="I64" s="14">
        <f t="shared" si="11"/>
        <v>-16.319018404907965</v>
      </c>
      <c r="J64" s="14">
        <f t="shared" si="11"/>
        <v>-7.230255839822021</v>
      </c>
    </row>
    <row r="65" spans="1:10" ht="7.5" customHeight="1">
      <c r="A65" s="15"/>
      <c r="B65" s="16"/>
      <c r="C65" s="4"/>
      <c r="D65" s="4"/>
      <c r="E65" s="8"/>
      <c r="F65" s="8"/>
      <c r="G65" s="8"/>
      <c r="H65" s="9"/>
      <c r="I65" s="9"/>
      <c r="J65" s="9"/>
    </row>
    <row r="66" spans="1:10" s="1" customFormat="1" ht="18" customHeight="1">
      <c r="A66" s="205"/>
      <c r="B66" s="206"/>
      <c r="C66" s="206"/>
      <c r="D66" s="206"/>
      <c r="E66" s="206"/>
      <c r="F66" s="206"/>
      <c r="G66" s="206"/>
      <c r="H66" s="206"/>
      <c r="I66" s="206"/>
      <c r="J66" s="206"/>
    </row>
    <row r="67" spans="1:10" s="35" customFormat="1" ht="12.75" customHeight="1">
      <c r="A67" s="207" t="s">
        <v>40</v>
      </c>
      <c r="B67" s="203" t="s">
        <v>41</v>
      </c>
      <c r="C67" s="204"/>
      <c r="D67" s="204"/>
      <c r="E67" s="200" t="s">
        <v>42</v>
      </c>
      <c r="F67" s="201"/>
      <c r="G67" s="202"/>
      <c r="H67" s="200" t="s">
        <v>43</v>
      </c>
      <c r="I67" s="201"/>
      <c r="J67" s="202"/>
    </row>
    <row r="68" spans="1:10" s="35" customFormat="1" ht="12.75" customHeight="1">
      <c r="A68" s="208"/>
      <c r="B68" s="37" t="s">
        <v>38</v>
      </c>
      <c r="C68" s="38" t="s">
        <v>1</v>
      </c>
      <c r="D68" s="38" t="s">
        <v>2</v>
      </c>
      <c r="E68" s="39" t="s">
        <v>0</v>
      </c>
      <c r="F68" s="39" t="s">
        <v>1</v>
      </c>
      <c r="G68" s="40" t="s">
        <v>2</v>
      </c>
      <c r="H68" s="39" t="s">
        <v>0</v>
      </c>
      <c r="I68" s="39" t="s">
        <v>1</v>
      </c>
      <c r="J68" s="40" t="s">
        <v>2</v>
      </c>
    </row>
    <row r="69" spans="1:10" ht="11.25" customHeight="1">
      <c r="A69" s="7">
        <v>50</v>
      </c>
      <c r="B69" s="4">
        <f t="shared" si="2"/>
        <v>1470</v>
      </c>
      <c r="C69" s="4">
        <v>679</v>
      </c>
      <c r="D69" s="4">
        <v>791</v>
      </c>
      <c r="E69" s="8">
        <f>F69+G69</f>
        <v>1757</v>
      </c>
      <c r="F69" s="8">
        <v>791</v>
      </c>
      <c r="G69" s="8">
        <v>966</v>
      </c>
      <c r="H69" s="9">
        <f aca="true" t="shared" si="12" ref="H69:J73">(B69/E69)*100-100</f>
        <v>-16.33466135458167</v>
      </c>
      <c r="I69" s="9">
        <f t="shared" si="12"/>
        <v>-14.159292035398224</v>
      </c>
      <c r="J69" s="9">
        <f t="shared" si="12"/>
        <v>-18.115942028985515</v>
      </c>
    </row>
    <row r="70" spans="1:10" ht="11.25" customHeight="1">
      <c r="A70" s="7">
        <v>51</v>
      </c>
      <c r="B70" s="4">
        <f t="shared" si="2"/>
        <v>1480</v>
      </c>
      <c r="C70" s="4">
        <v>679</v>
      </c>
      <c r="D70" s="4">
        <v>801</v>
      </c>
      <c r="E70" s="8">
        <f>F70+G70</f>
        <v>1987</v>
      </c>
      <c r="F70" s="8">
        <v>884</v>
      </c>
      <c r="G70" s="8">
        <v>1103</v>
      </c>
      <c r="H70" s="9">
        <f t="shared" si="12"/>
        <v>-25.515853044791143</v>
      </c>
      <c r="I70" s="9">
        <f t="shared" si="12"/>
        <v>-23.19004524886877</v>
      </c>
      <c r="J70" s="9">
        <f t="shared" si="12"/>
        <v>-27.379873073436073</v>
      </c>
    </row>
    <row r="71" spans="1:10" ht="11.25" customHeight="1">
      <c r="A71" s="7">
        <v>52</v>
      </c>
      <c r="B71" s="4">
        <f t="shared" si="2"/>
        <v>1511</v>
      </c>
      <c r="C71" s="4">
        <v>703</v>
      </c>
      <c r="D71" s="4">
        <v>808</v>
      </c>
      <c r="E71" s="8">
        <f>F71+G71</f>
        <v>2195</v>
      </c>
      <c r="F71" s="8">
        <v>1030</v>
      </c>
      <c r="G71" s="8">
        <v>1165</v>
      </c>
      <c r="H71" s="9">
        <f t="shared" si="12"/>
        <v>-31.161731207289293</v>
      </c>
      <c r="I71" s="9">
        <f t="shared" si="12"/>
        <v>-31.74757281553397</v>
      </c>
      <c r="J71" s="9">
        <f t="shared" si="12"/>
        <v>-30.643776824034333</v>
      </c>
    </row>
    <row r="72" spans="1:10" ht="11.25" customHeight="1">
      <c r="A72" s="7">
        <v>53</v>
      </c>
      <c r="B72" s="4">
        <f t="shared" si="2"/>
        <v>1520</v>
      </c>
      <c r="C72" s="4">
        <v>742</v>
      </c>
      <c r="D72" s="4">
        <v>778</v>
      </c>
      <c r="E72" s="8">
        <f>F72+G72</f>
        <v>2255</v>
      </c>
      <c r="F72" s="8">
        <v>1037</v>
      </c>
      <c r="G72" s="8">
        <v>1218</v>
      </c>
      <c r="H72" s="9">
        <f t="shared" si="12"/>
        <v>-32.59423503325942</v>
      </c>
      <c r="I72" s="9">
        <f t="shared" si="12"/>
        <v>-28.447444551591133</v>
      </c>
      <c r="J72" s="9">
        <f t="shared" si="12"/>
        <v>-36.1247947454844</v>
      </c>
    </row>
    <row r="73" spans="1:10" ht="11.25" customHeight="1">
      <c r="A73" s="7">
        <v>54</v>
      </c>
      <c r="B73" s="18">
        <f t="shared" si="2"/>
        <v>1677</v>
      </c>
      <c r="C73" s="18">
        <v>786</v>
      </c>
      <c r="D73" s="18">
        <v>891</v>
      </c>
      <c r="E73" s="19">
        <f>F73+G73</f>
        <v>2516</v>
      </c>
      <c r="F73" s="19">
        <v>1132</v>
      </c>
      <c r="G73" s="19">
        <v>1384</v>
      </c>
      <c r="H73" s="20">
        <f t="shared" si="12"/>
        <v>-33.346581875993635</v>
      </c>
      <c r="I73" s="20">
        <f t="shared" si="12"/>
        <v>-30.565371024734972</v>
      </c>
      <c r="J73" s="20">
        <f t="shared" si="12"/>
        <v>-35.621387283237</v>
      </c>
    </row>
    <row r="74" spans="1:10" ht="7.5" customHeight="1">
      <c r="A74" s="15"/>
      <c r="B74" s="32"/>
      <c r="C74" s="18"/>
      <c r="D74" s="18"/>
      <c r="E74" s="19"/>
      <c r="F74" s="19"/>
      <c r="G74" s="19"/>
      <c r="H74" s="20"/>
      <c r="I74" s="20"/>
      <c r="J74" s="20"/>
    </row>
    <row r="75" spans="1:10" ht="11.25" customHeight="1">
      <c r="A75" s="7">
        <v>55</v>
      </c>
      <c r="B75" s="4">
        <f t="shared" si="2"/>
        <v>1701</v>
      </c>
      <c r="C75" s="4">
        <v>764</v>
      </c>
      <c r="D75" s="4">
        <v>937</v>
      </c>
      <c r="E75" s="8">
        <f>F75+G75</f>
        <v>2732</v>
      </c>
      <c r="F75" s="8">
        <v>1283</v>
      </c>
      <c r="G75" s="8">
        <v>1449</v>
      </c>
      <c r="H75" s="9">
        <f aca="true" t="shared" si="13" ref="H75:J79">(B75/E75)*100-100</f>
        <v>-37.73792093704246</v>
      </c>
      <c r="I75" s="9">
        <f t="shared" si="13"/>
        <v>-40.45206547155106</v>
      </c>
      <c r="J75" s="9">
        <f t="shared" si="13"/>
        <v>-35.33471359558315</v>
      </c>
    </row>
    <row r="76" spans="1:10" ht="11.25" customHeight="1">
      <c r="A76" s="7">
        <v>56</v>
      </c>
      <c r="B76" s="4">
        <f>C76+D76</f>
        <v>1930</v>
      </c>
      <c r="C76" s="4">
        <v>850</v>
      </c>
      <c r="D76" s="4">
        <v>1080</v>
      </c>
      <c r="E76" s="8">
        <f>F76+G76</f>
        <v>3022</v>
      </c>
      <c r="F76" s="8">
        <v>1336</v>
      </c>
      <c r="G76" s="8">
        <v>1686</v>
      </c>
      <c r="H76" s="9">
        <f t="shared" si="13"/>
        <v>-36.135009927200535</v>
      </c>
      <c r="I76" s="9">
        <f t="shared" si="13"/>
        <v>-36.377245508982035</v>
      </c>
      <c r="J76" s="9">
        <f t="shared" si="13"/>
        <v>-35.94306049822063</v>
      </c>
    </row>
    <row r="77" spans="1:10" ht="11.25" customHeight="1">
      <c r="A77" s="7">
        <v>57</v>
      </c>
      <c r="B77" s="4">
        <f>C77+D77</f>
        <v>2160</v>
      </c>
      <c r="C77" s="4">
        <v>1004</v>
      </c>
      <c r="D77" s="4">
        <v>1156</v>
      </c>
      <c r="E77" s="8">
        <f>F77+G77</f>
        <v>2968</v>
      </c>
      <c r="F77" s="8">
        <v>1357</v>
      </c>
      <c r="G77" s="8">
        <v>1611</v>
      </c>
      <c r="H77" s="9">
        <f t="shared" si="13"/>
        <v>-27.223719676549862</v>
      </c>
      <c r="I77" s="9">
        <f t="shared" si="13"/>
        <v>-26.013264554163598</v>
      </c>
      <c r="J77" s="9">
        <f t="shared" si="13"/>
        <v>-28.243327126008694</v>
      </c>
    </row>
    <row r="78" spans="1:10" ht="11.25" customHeight="1">
      <c r="A78" s="7">
        <v>58</v>
      </c>
      <c r="B78" s="4">
        <f>C78+D78</f>
        <v>2219</v>
      </c>
      <c r="C78" s="4">
        <v>1011</v>
      </c>
      <c r="D78" s="4">
        <v>1208</v>
      </c>
      <c r="E78" s="8">
        <f>F78+G78</f>
        <v>2700</v>
      </c>
      <c r="F78" s="8">
        <v>1257</v>
      </c>
      <c r="G78" s="8">
        <v>1443</v>
      </c>
      <c r="H78" s="9">
        <f t="shared" si="13"/>
        <v>-17.81481481481481</v>
      </c>
      <c r="I78" s="9">
        <f t="shared" si="13"/>
        <v>-19.570405727923628</v>
      </c>
      <c r="J78" s="9">
        <f t="shared" si="13"/>
        <v>-16.285516285516294</v>
      </c>
    </row>
    <row r="79" spans="1:10" ht="11.25" customHeight="1">
      <c r="A79" s="7">
        <v>59</v>
      </c>
      <c r="B79" s="18">
        <f>C79+D79</f>
        <v>2449</v>
      </c>
      <c r="C79" s="18">
        <v>1099</v>
      </c>
      <c r="D79" s="18">
        <v>1350</v>
      </c>
      <c r="E79" s="19">
        <f>F79+G79</f>
        <v>2037</v>
      </c>
      <c r="F79" s="19">
        <v>912</v>
      </c>
      <c r="G79" s="19">
        <v>1125</v>
      </c>
      <c r="H79" s="20">
        <f t="shared" si="13"/>
        <v>20.225822287677957</v>
      </c>
      <c r="I79" s="20">
        <f t="shared" si="13"/>
        <v>20.504385964912288</v>
      </c>
      <c r="J79" s="20">
        <f t="shared" si="13"/>
        <v>20</v>
      </c>
    </row>
    <row r="80" spans="1:10" ht="7.5" customHeight="1">
      <c r="A80" s="15"/>
      <c r="B80" s="32"/>
      <c r="C80" s="18"/>
      <c r="D80" s="18"/>
      <c r="E80" s="19"/>
      <c r="F80" s="19"/>
      <c r="G80" s="19"/>
      <c r="H80" s="20"/>
      <c r="I80" s="20"/>
      <c r="J80" s="20"/>
    </row>
    <row r="81" spans="1:10" ht="11.25" customHeight="1">
      <c r="A81" s="7">
        <v>60</v>
      </c>
      <c r="B81" s="4">
        <f>C81+D81</f>
        <v>2688</v>
      </c>
      <c r="C81" s="4">
        <v>1272</v>
      </c>
      <c r="D81" s="4">
        <v>1416</v>
      </c>
      <c r="E81" s="8">
        <f>F81+G81</f>
        <v>1946</v>
      </c>
      <c r="F81" s="8">
        <v>874</v>
      </c>
      <c r="G81" s="8">
        <v>1072</v>
      </c>
      <c r="H81" s="9">
        <f aca="true" t="shared" si="14" ref="H81:J85">(B81/E81)*100-100</f>
        <v>38.12949640287769</v>
      </c>
      <c r="I81" s="9">
        <f t="shared" si="14"/>
        <v>45.53775743707092</v>
      </c>
      <c r="J81" s="9">
        <f t="shared" si="14"/>
        <v>32.089552238805965</v>
      </c>
    </row>
    <row r="82" spans="1:10" ht="11.25" customHeight="1">
      <c r="A82" s="7">
        <v>61</v>
      </c>
      <c r="B82" s="4">
        <f>C82+D82</f>
        <v>2950</v>
      </c>
      <c r="C82" s="4">
        <v>1313</v>
      </c>
      <c r="D82" s="4">
        <v>1637</v>
      </c>
      <c r="E82" s="8">
        <f>F82+G82</f>
        <v>2275</v>
      </c>
      <c r="F82" s="8">
        <v>1005</v>
      </c>
      <c r="G82" s="8">
        <v>1270</v>
      </c>
      <c r="H82" s="9">
        <f t="shared" si="14"/>
        <v>29.670329670329664</v>
      </c>
      <c r="I82" s="9">
        <f t="shared" si="14"/>
        <v>30.646766169154233</v>
      </c>
      <c r="J82" s="9">
        <f t="shared" si="14"/>
        <v>28.897637795275585</v>
      </c>
    </row>
    <row r="83" spans="1:10" ht="11.25" customHeight="1">
      <c r="A83" s="7">
        <v>62</v>
      </c>
      <c r="B83" s="4">
        <f>C83+D83</f>
        <v>2864</v>
      </c>
      <c r="C83" s="4">
        <v>1309</v>
      </c>
      <c r="D83" s="4">
        <v>1555</v>
      </c>
      <c r="E83" s="8">
        <f>F83+G83</f>
        <v>2300</v>
      </c>
      <c r="F83" s="8">
        <v>1074</v>
      </c>
      <c r="G83" s="8">
        <v>1226</v>
      </c>
      <c r="H83" s="9">
        <f t="shared" si="14"/>
        <v>24.52173913043478</v>
      </c>
      <c r="I83" s="9">
        <f t="shared" si="14"/>
        <v>21.88081936685289</v>
      </c>
      <c r="J83" s="9">
        <f t="shared" si="14"/>
        <v>26.83523654159869</v>
      </c>
    </row>
    <row r="84" spans="1:10" ht="11.25" customHeight="1">
      <c r="A84" s="7">
        <v>63</v>
      </c>
      <c r="B84" s="4">
        <f>C84+D84</f>
        <v>2621</v>
      </c>
      <c r="C84" s="4">
        <v>1198</v>
      </c>
      <c r="D84" s="4">
        <v>1423</v>
      </c>
      <c r="E84" s="8">
        <f>F84+G84</f>
        <v>2331</v>
      </c>
      <c r="F84" s="8">
        <v>1080</v>
      </c>
      <c r="G84" s="8">
        <v>1251</v>
      </c>
      <c r="H84" s="9">
        <f t="shared" si="14"/>
        <v>12.441012441012433</v>
      </c>
      <c r="I84" s="9">
        <f t="shared" si="14"/>
        <v>10.925925925925924</v>
      </c>
      <c r="J84" s="9">
        <f t="shared" si="14"/>
        <v>13.749000799360516</v>
      </c>
    </row>
    <row r="85" spans="1:10" ht="11.25" customHeight="1">
      <c r="A85" s="7">
        <v>64</v>
      </c>
      <c r="B85" s="4">
        <f>C85+D85</f>
        <v>1970</v>
      </c>
      <c r="C85" s="4">
        <v>865</v>
      </c>
      <c r="D85" s="4">
        <v>1105</v>
      </c>
      <c r="E85" s="8">
        <f>F85+G85</f>
        <v>2407</v>
      </c>
      <c r="F85" s="8">
        <v>1068</v>
      </c>
      <c r="G85" s="8">
        <v>1339</v>
      </c>
      <c r="H85" s="9">
        <f t="shared" si="14"/>
        <v>-18.155380141254668</v>
      </c>
      <c r="I85" s="9">
        <f t="shared" si="14"/>
        <v>-19.00749063670412</v>
      </c>
      <c r="J85" s="9">
        <f t="shared" si="14"/>
        <v>-17.47572815533981</v>
      </c>
    </row>
    <row r="86" spans="1:10" ht="7.5" customHeight="1">
      <c r="A86" s="7"/>
      <c r="B86" s="4"/>
      <c r="C86" s="4"/>
      <c r="D86" s="4"/>
      <c r="E86" s="8"/>
      <c r="F86" s="8"/>
      <c r="G86" s="8"/>
      <c r="H86" s="9"/>
      <c r="I86" s="9"/>
      <c r="J86" s="9"/>
    </row>
    <row r="87" spans="1:10" ht="11.25" customHeight="1">
      <c r="A87" s="7">
        <v>65</v>
      </c>
      <c r="B87" s="4">
        <f>C87+D87</f>
        <v>1877</v>
      </c>
      <c r="C87" s="4">
        <v>841</v>
      </c>
      <c r="D87" s="4">
        <v>1036</v>
      </c>
      <c r="E87" s="8">
        <f>F87+G87</f>
        <v>2091</v>
      </c>
      <c r="F87" s="8">
        <v>910</v>
      </c>
      <c r="G87" s="8">
        <v>1181</v>
      </c>
      <c r="H87" s="9">
        <f aca="true" t="shared" si="15" ref="H87:J91">(B87/E87)*100-100</f>
        <v>-10.234337637494022</v>
      </c>
      <c r="I87" s="9">
        <f t="shared" si="15"/>
        <v>-7.582417582417577</v>
      </c>
      <c r="J87" s="9">
        <f t="shared" si="15"/>
        <v>-12.277730736663841</v>
      </c>
    </row>
    <row r="88" spans="1:10" ht="11.25" customHeight="1">
      <c r="A88" s="7">
        <v>66</v>
      </c>
      <c r="B88" s="4">
        <f>C88+D88</f>
        <v>2152</v>
      </c>
      <c r="C88" s="4">
        <v>924</v>
      </c>
      <c r="D88" s="4">
        <v>1228</v>
      </c>
      <c r="E88" s="8">
        <f>F88+G88</f>
        <v>1892</v>
      </c>
      <c r="F88" s="8">
        <v>828</v>
      </c>
      <c r="G88" s="8">
        <v>1064</v>
      </c>
      <c r="H88" s="9">
        <f t="shared" si="15"/>
        <v>13.742071881606762</v>
      </c>
      <c r="I88" s="9">
        <f t="shared" si="15"/>
        <v>11.594202898550733</v>
      </c>
      <c r="J88" s="9">
        <f t="shared" si="15"/>
        <v>15.41353383458646</v>
      </c>
    </row>
    <row r="89" spans="1:10" ht="11.25" customHeight="1">
      <c r="A89" s="7">
        <v>67</v>
      </c>
      <c r="B89" s="4">
        <f>C89+D89</f>
        <v>2205</v>
      </c>
      <c r="C89" s="4">
        <v>1021</v>
      </c>
      <c r="D89" s="4">
        <v>1184</v>
      </c>
      <c r="E89" s="8">
        <f>F89+G89</f>
        <v>2212</v>
      </c>
      <c r="F89" s="8">
        <v>975</v>
      </c>
      <c r="G89" s="8">
        <v>1237</v>
      </c>
      <c r="H89" s="9">
        <f t="shared" si="15"/>
        <v>-0.31645569620253866</v>
      </c>
      <c r="I89" s="9">
        <f t="shared" si="15"/>
        <v>4.71794871794873</v>
      </c>
      <c r="J89" s="9">
        <f t="shared" si="15"/>
        <v>-4.284559417946639</v>
      </c>
    </row>
    <row r="90" spans="1:10" ht="11.25" customHeight="1">
      <c r="A90" s="7">
        <v>68</v>
      </c>
      <c r="B90" s="4">
        <f>C90+D90</f>
        <v>2177</v>
      </c>
      <c r="C90" s="4">
        <v>987</v>
      </c>
      <c r="D90" s="4">
        <v>1190</v>
      </c>
      <c r="E90" s="8">
        <f>F90+G90</f>
        <v>2036</v>
      </c>
      <c r="F90" s="8">
        <v>882</v>
      </c>
      <c r="G90" s="8">
        <v>1154</v>
      </c>
      <c r="H90" s="9">
        <f t="shared" si="15"/>
        <v>6.925343811394896</v>
      </c>
      <c r="I90" s="9">
        <f t="shared" si="15"/>
        <v>11.904761904761912</v>
      </c>
      <c r="J90" s="9">
        <f t="shared" si="15"/>
        <v>3.1195840554592706</v>
      </c>
    </row>
    <row r="91" spans="1:10" ht="11.25" customHeight="1">
      <c r="A91" s="7">
        <v>69</v>
      </c>
      <c r="B91" s="4">
        <f>C91+D91</f>
        <v>2283</v>
      </c>
      <c r="C91" s="4">
        <v>998</v>
      </c>
      <c r="D91" s="4">
        <v>1285</v>
      </c>
      <c r="E91" s="8">
        <f>F91+G91</f>
        <v>2119</v>
      </c>
      <c r="F91" s="8">
        <v>956</v>
      </c>
      <c r="G91" s="8">
        <v>1163</v>
      </c>
      <c r="H91" s="9">
        <f t="shared" si="15"/>
        <v>7.73949976403965</v>
      </c>
      <c r="I91" s="9">
        <f t="shared" si="15"/>
        <v>4.393305439330547</v>
      </c>
      <c r="J91" s="9">
        <f t="shared" si="15"/>
        <v>10.490111779879612</v>
      </c>
    </row>
    <row r="92" spans="1:10" ht="7.5" customHeight="1">
      <c r="A92" s="7"/>
      <c r="B92" s="4"/>
      <c r="C92" s="4"/>
      <c r="D92" s="4"/>
      <c r="E92" s="8"/>
      <c r="F92" s="8"/>
      <c r="G92" s="8"/>
      <c r="H92" s="9"/>
      <c r="I92" s="9"/>
      <c r="J92" s="9"/>
    </row>
    <row r="93" spans="1:10" ht="11.25" customHeight="1">
      <c r="A93" s="7">
        <v>70</v>
      </c>
      <c r="B93" s="4">
        <f>C93+D93</f>
        <v>1957</v>
      </c>
      <c r="C93" s="4">
        <v>829</v>
      </c>
      <c r="D93" s="4">
        <v>1128</v>
      </c>
      <c r="E93" s="8">
        <f>F93+G93</f>
        <v>2193</v>
      </c>
      <c r="F93" s="8">
        <v>967</v>
      </c>
      <c r="G93" s="8">
        <v>1226</v>
      </c>
      <c r="H93" s="9">
        <f aca="true" t="shared" si="16" ref="H93:J97">(B93/E93)*100-100</f>
        <v>-10.761513907888741</v>
      </c>
      <c r="I93" s="9">
        <f t="shared" si="16"/>
        <v>-14.270941054808688</v>
      </c>
      <c r="J93" s="9">
        <f t="shared" si="16"/>
        <v>-7.993474714518754</v>
      </c>
    </row>
    <row r="94" spans="1:10" ht="11.25" customHeight="1">
      <c r="A94" s="7">
        <v>71</v>
      </c>
      <c r="B94" s="4">
        <f>C94+D94</f>
        <v>1743</v>
      </c>
      <c r="C94" s="4">
        <v>743</v>
      </c>
      <c r="D94" s="4">
        <v>1000</v>
      </c>
      <c r="E94" s="8">
        <f>F94+G94</f>
        <v>2008</v>
      </c>
      <c r="F94" s="8">
        <v>894</v>
      </c>
      <c r="G94" s="8">
        <v>1114</v>
      </c>
      <c r="H94" s="9">
        <f t="shared" si="16"/>
        <v>-13.197211155378483</v>
      </c>
      <c r="I94" s="9">
        <f t="shared" si="16"/>
        <v>-16.890380313199103</v>
      </c>
      <c r="J94" s="9">
        <f t="shared" si="16"/>
        <v>-10.23339317773788</v>
      </c>
    </row>
    <row r="95" spans="1:10" ht="11.25" customHeight="1">
      <c r="A95" s="7">
        <v>72</v>
      </c>
      <c r="B95" s="4">
        <f>C95+D95</f>
        <v>2055</v>
      </c>
      <c r="C95" s="4">
        <v>855</v>
      </c>
      <c r="D95" s="4">
        <v>1200</v>
      </c>
      <c r="E95" s="8">
        <f>F95+G95</f>
        <v>2038</v>
      </c>
      <c r="F95" s="8">
        <v>873</v>
      </c>
      <c r="G95" s="8">
        <v>1165</v>
      </c>
      <c r="H95" s="9">
        <f t="shared" si="16"/>
        <v>0.8341511285574086</v>
      </c>
      <c r="I95" s="9">
        <f t="shared" si="16"/>
        <v>-2.0618556701030997</v>
      </c>
      <c r="J95" s="9">
        <f t="shared" si="16"/>
        <v>3.0042918454935545</v>
      </c>
    </row>
    <row r="96" spans="1:10" ht="11.25" customHeight="1">
      <c r="A96" s="7">
        <v>73</v>
      </c>
      <c r="B96" s="4">
        <f>C96+D96</f>
        <v>1861</v>
      </c>
      <c r="C96" s="4">
        <v>779</v>
      </c>
      <c r="D96" s="4">
        <v>1082</v>
      </c>
      <c r="E96" s="8">
        <f>F96+G96</f>
        <v>2029</v>
      </c>
      <c r="F96" s="8">
        <v>882</v>
      </c>
      <c r="G96" s="8">
        <v>1147</v>
      </c>
      <c r="H96" s="9">
        <f t="shared" si="16"/>
        <v>-8.279940857565308</v>
      </c>
      <c r="I96" s="9">
        <f t="shared" si="16"/>
        <v>-11.678004535147394</v>
      </c>
      <c r="J96" s="9">
        <f t="shared" si="16"/>
        <v>-5.666957279860512</v>
      </c>
    </row>
    <row r="97" spans="1:10" ht="11.25" customHeight="1">
      <c r="A97" s="7">
        <v>74</v>
      </c>
      <c r="B97" s="4">
        <f>C97+D97</f>
        <v>1890</v>
      </c>
      <c r="C97" s="4">
        <v>808</v>
      </c>
      <c r="D97" s="4">
        <v>1082</v>
      </c>
      <c r="E97" s="8">
        <f>F97+G97</f>
        <v>1952</v>
      </c>
      <c r="F97" s="8">
        <v>826</v>
      </c>
      <c r="G97" s="8">
        <v>1126</v>
      </c>
      <c r="H97" s="9">
        <f t="shared" si="16"/>
        <v>-3.1762295081967267</v>
      </c>
      <c r="I97" s="9">
        <f t="shared" si="16"/>
        <v>-2.1791767554479406</v>
      </c>
      <c r="J97" s="9">
        <f t="shared" si="16"/>
        <v>-3.9076376554174033</v>
      </c>
    </row>
    <row r="98" spans="1:10" ht="7.5" customHeight="1">
      <c r="A98" s="7"/>
      <c r="B98" s="4"/>
      <c r="C98" s="4"/>
      <c r="D98" s="4"/>
      <c r="E98" s="8"/>
      <c r="F98" s="8"/>
      <c r="G98" s="8"/>
      <c r="H98" s="9"/>
      <c r="I98" s="9"/>
      <c r="J98" s="9"/>
    </row>
    <row r="99" spans="1:10" ht="11.25" customHeight="1">
      <c r="A99" s="7">
        <v>75</v>
      </c>
      <c r="B99" s="4">
        <f>C99+D99</f>
        <v>1987</v>
      </c>
      <c r="C99" s="4">
        <v>842</v>
      </c>
      <c r="D99" s="4">
        <v>1145</v>
      </c>
      <c r="E99" s="8">
        <f>F99+G99</f>
        <v>1866</v>
      </c>
      <c r="F99" s="8">
        <v>767</v>
      </c>
      <c r="G99" s="8">
        <v>1099</v>
      </c>
      <c r="H99" s="9">
        <f aca="true" t="shared" si="17" ref="H99:J103">(B99/E99)*100-100</f>
        <v>6.484458735262592</v>
      </c>
      <c r="I99" s="9">
        <f t="shared" si="17"/>
        <v>9.778357235984345</v>
      </c>
      <c r="J99" s="9">
        <f t="shared" si="17"/>
        <v>4.1856232939035465</v>
      </c>
    </row>
    <row r="100" spans="1:10" ht="11.25" customHeight="1">
      <c r="A100" s="7">
        <v>76</v>
      </c>
      <c r="B100" s="4">
        <f>C100+D100</f>
        <v>1815</v>
      </c>
      <c r="C100" s="4">
        <v>774</v>
      </c>
      <c r="D100" s="4">
        <v>1041</v>
      </c>
      <c r="E100" s="8">
        <f>F100+G100</f>
        <v>1684</v>
      </c>
      <c r="F100" s="8">
        <v>709</v>
      </c>
      <c r="G100" s="8">
        <v>975</v>
      </c>
      <c r="H100" s="9">
        <f t="shared" si="17"/>
        <v>7.779097387173394</v>
      </c>
      <c r="I100" s="9">
        <f t="shared" si="17"/>
        <v>9.167842031029622</v>
      </c>
      <c r="J100" s="9">
        <f t="shared" si="17"/>
        <v>6.769230769230774</v>
      </c>
    </row>
    <row r="101" spans="1:10" ht="11.25" customHeight="1">
      <c r="A101" s="7">
        <v>77</v>
      </c>
      <c r="B101" s="4">
        <f>C101+D101</f>
        <v>1737</v>
      </c>
      <c r="C101" s="4">
        <v>705</v>
      </c>
      <c r="D101" s="4">
        <v>1032</v>
      </c>
      <c r="E101" s="8">
        <f>F101+G101</f>
        <v>1675</v>
      </c>
      <c r="F101" s="8">
        <v>660</v>
      </c>
      <c r="G101" s="8">
        <v>1015</v>
      </c>
      <c r="H101" s="9">
        <f t="shared" si="17"/>
        <v>3.7014925373134275</v>
      </c>
      <c r="I101" s="9">
        <f t="shared" si="17"/>
        <v>6.818181818181813</v>
      </c>
      <c r="J101" s="9">
        <f t="shared" si="17"/>
        <v>1.6748768472906477</v>
      </c>
    </row>
    <row r="102" spans="1:10" ht="11.25" customHeight="1">
      <c r="A102" s="7">
        <v>78</v>
      </c>
      <c r="B102" s="4">
        <f>C102+D102</f>
        <v>1729</v>
      </c>
      <c r="C102" s="4">
        <v>713</v>
      </c>
      <c r="D102" s="4">
        <v>1016</v>
      </c>
      <c r="E102" s="8">
        <f>F102+G102</f>
        <v>1562</v>
      </c>
      <c r="F102" s="8">
        <v>615</v>
      </c>
      <c r="G102" s="8">
        <v>947</v>
      </c>
      <c r="H102" s="9">
        <f t="shared" si="17"/>
        <v>10.69142125480154</v>
      </c>
      <c r="I102" s="9">
        <f t="shared" si="17"/>
        <v>15.934959349593498</v>
      </c>
      <c r="J102" s="9">
        <f t="shared" si="17"/>
        <v>7.286166842661032</v>
      </c>
    </row>
    <row r="103" spans="1:10" ht="11.25" customHeight="1">
      <c r="A103" s="7">
        <v>79</v>
      </c>
      <c r="B103" s="4">
        <f>C103+D103</f>
        <v>1619</v>
      </c>
      <c r="C103" s="4">
        <v>649</v>
      </c>
      <c r="D103" s="4">
        <v>970</v>
      </c>
      <c r="E103" s="8">
        <f>F103+G103</f>
        <v>1472</v>
      </c>
      <c r="F103" s="8">
        <v>539</v>
      </c>
      <c r="G103" s="8">
        <v>933</v>
      </c>
      <c r="H103" s="9">
        <f t="shared" si="17"/>
        <v>9.986413043478265</v>
      </c>
      <c r="I103" s="9">
        <f t="shared" si="17"/>
        <v>20.40816326530613</v>
      </c>
      <c r="J103" s="9">
        <f t="shared" si="17"/>
        <v>3.96570203644157</v>
      </c>
    </row>
    <row r="104" spans="1:10" ht="7.5" customHeight="1">
      <c r="A104" s="7"/>
      <c r="B104" s="4"/>
      <c r="C104" s="4"/>
      <c r="D104" s="4"/>
      <c r="E104" s="8"/>
      <c r="F104" s="8"/>
      <c r="G104" s="8"/>
      <c r="H104" s="9"/>
      <c r="I104" s="9"/>
      <c r="J104" s="9"/>
    </row>
    <row r="105" spans="1:10" ht="11.25" customHeight="1">
      <c r="A105" s="7">
        <v>80</v>
      </c>
      <c r="B105" s="4">
        <f>C105+D105</f>
        <v>1550</v>
      </c>
      <c r="C105" s="4">
        <v>582</v>
      </c>
      <c r="D105" s="4">
        <v>968</v>
      </c>
      <c r="E105" s="8">
        <f>F105+G105</f>
        <v>1367</v>
      </c>
      <c r="F105" s="8">
        <v>522</v>
      </c>
      <c r="G105" s="8">
        <v>845</v>
      </c>
      <c r="H105" s="9">
        <f aca="true" t="shared" si="18" ref="H105:J109">(B105/E105)*100-100</f>
        <v>13.386978785662038</v>
      </c>
      <c r="I105" s="9">
        <f t="shared" si="18"/>
        <v>11.494252873563227</v>
      </c>
      <c r="J105" s="9">
        <f t="shared" si="18"/>
        <v>14.556213017751475</v>
      </c>
    </row>
    <row r="106" spans="1:10" ht="11.25" customHeight="1">
      <c r="A106" s="7">
        <v>81</v>
      </c>
      <c r="B106" s="4">
        <f>C106+D106</f>
        <v>1353</v>
      </c>
      <c r="C106" s="4">
        <v>518</v>
      </c>
      <c r="D106" s="4">
        <v>835</v>
      </c>
      <c r="E106" s="8">
        <f>F106+G106</f>
        <v>1217</v>
      </c>
      <c r="F106" s="8">
        <v>376</v>
      </c>
      <c r="G106" s="8">
        <v>841</v>
      </c>
      <c r="H106" s="9">
        <f t="shared" si="18"/>
        <v>11.175020542317185</v>
      </c>
      <c r="I106" s="9">
        <f t="shared" si="18"/>
        <v>37.7659574468085</v>
      </c>
      <c r="J106" s="9">
        <f t="shared" si="18"/>
        <v>-0.7134363852556476</v>
      </c>
    </row>
    <row r="107" spans="1:10" ht="11.25" customHeight="1">
      <c r="A107" s="7">
        <v>82</v>
      </c>
      <c r="B107" s="4">
        <f>C107+D107</f>
        <v>1388</v>
      </c>
      <c r="C107" s="4">
        <v>496</v>
      </c>
      <c r="D107" s="4">
        <v>892</v>
      </c>
      <c r="E107" s="8">
        <f>F107+G107</f>
        <v>1101</v>
      </c>
      <c r="F107" s="8">
        <v>348</v>
      </c>
      <c r="G107" s="8">
        <v>753</v>
      </c>
      <c r="H107" s="9">
        <f t="shared" si="18"/>
        <v>26.067211625794727</v>
      </c>
      <c r="I107" s="9">
        <f t="shared" si="18"/>
        <v>42.528735632183924</v>
      </c>
      <c r="J107" s="9">
        <f t="shared" si="18"/>
        <v>18.45949535192564</v>
      </c>
    </row>
    <row r="108" spans="1:10" ht="11.25" customHeight="1">
      <c r="A108" s="7">
        <v>83</v>
      </c>
      <c r="B108" s="4">
        <f>C108+D108</f>
        <v>1189</v>
      </c>
      <c r="C108" s="4">
        <v>412</v>
      </c>
      <c r="D108" s="4">
        <v>777</v>
      </c>
      <c r="E108" s="8">
        <f>F108+G108</f>
        <v>1063</v>
      </c>
      <c r="F108" s="8">
        <v>354</v>
      </c>
      <c r="G108" s="8">
        <v>709</v>
      </c>
      <c r="H108" s="9">
        <f t="shared" si="18"/>
        <v>11.853245531514588</v>
      </c>
      <c r="I108" s="9">
        <f t="shared" si="18"/>
        <v>16.384180790960443</v>
      </c>
      <c r="J108" s="9">
        <f t="shared" si="18"/>
        <v>9.590973201692535</v>
      </c>
    </row>
    <row r="109" spans="1:10" ht="11.25" customHeight="1">
      <c r="A109" s="7">
        <v>84</v>
      </c>
      <c r="B109" s="4">
        <f>C109+D109</f>
        <v>1147</v>
      </c>
      <c r="C109" s="4">
        <v>353</v>
      </c>
      <c r="D109" s="4">
        <v>794</v>
      </c>
      <c r="E109" s="8">
        <f>F109+G109</f>
        <v>877</v>
      </c>
      <c r="F109" s="8">
        <v>279</v>
      </c>
      <c r="G109" s="8">
        <v>598</v>
      </c>
      <c r="H109" s="9">
        <f t="shared" si="18"/>
        <v>30.786773090079834</v>
      </c>
      <c r="I109" s="9">
        <f t="shared" si="18"/>
        <v>26.52329749103943</v>
      </c>
      <c r="J109" s="9">
        <f t="shared" si="18"/>
        <v>32.77591973244148</v>
      </c>
    </row>
    <row r="110" spans="1:10" ht="7.5" customHeight="1">
      <c r="A110" s="7"/>
      <c r="B110" s="4"/>
      <c r="C110" s="4"/>
      <c r="D110" s="4"/>
      <c r="E110" s="8"/>
      <c r="F110" s="8"/>
      <c r="G110" s="8"/>
      <c r="H110" s="9"/>
      <c r="I110" s="9"/>
      <c r="J110" s="9"/>
    </row>
    <row r="111" spans="1:10" ht="11.25" customHeight="1">
      <c r="A111" s="7">
        <v>85</v>
      </c>
      <c r="B111" s="4">
        <f>C111+D111</f>
        <v>1008</v>
      </c>
      <c r="C111" s="4">
        <v>345</v>
      </c>
      <c r="D111" s="4">
        <v>663</v>
      </c>
      <c r="E111" s="8">
        <f>F111+G111</f>
        <v>841</v>
      </c>
      <c r="F111" s="8">
        <v>272</v>
      </c>
      <c r="G111" s="8">
        <v>569</v>
      </c>
      <c r="H111" s="9">
        <f aca="true" t="shared" si="19" ref="H111:J115">(B111/E111)*100-100</f>
        <v>19.857312722948862</v>
      </c>
      <c r="I111" s="9">
        <f t="shared" si="19"/>
        <v>26.838235294117638</v>
      </c>
      <c r="J111" s="9">
        <f t="shared" si="19"/>
        <v>16.520210896309308</v>
      </c>
    </row>
    <row r="112" spans="1:10" ht="11.25" customHeight="1">
      <c r="A112" s="7">
        <v>86</v>
      </c>
      <c r="B112" s="4">
        <f>C112+D112</f>
        <v>890</v>
      </c>
      <c r="C112" s="4">
        <v>230</v>
      </c>
      <c r="D112" s="4">
        <v>660</v>
      </c>
      <c r="E112" s="8">
        <f>F112+G112</f>
        <v>639</v>
      </c>
      <c r="F112" s="8">
        <v>195</v>
      </c>
      <c r="G112" s="8">
        <v>444</v>
      </c>
      <c r="H112" s="9">
        <f t="shared" si="19"/>
        <v>39.280125195618155</v>
      </c>
      <c r="I112" s="9">
        <f t="shared" si="19"/>
        <v>17.948717948717956</v>
      </c>
      <c r="J112" s="9">
        <f t="shared" si="19"/>
        <v>48.648648648648646</v>
      </c>
    </row>
    <row r="113" spans="1:10" ht="11.25" customHeight="1">
      <c r="A113" s="7">
        <v>87</v>
      </c>
      <c r="B113" s="4">
        <f>C113+D113</f>
        <v>756</v>
      </c>
      <c r="C113" s="4">
        <v>218</v>
      </c>
      <c r="D113" s="4">
        <v>538</v>
      </c>
      <c r="E113" s="8">
        <f>F113+G113</f>
        <v>535</v>
      </c>
      <c r="F113" s="8">
        <v>141</v>
      </c>
      <c r="G113" s="8">
        <v>394</v>
      </c>
      <c r="H113" s="9">
        <f t="shared" si="19"/>
        <v>41.30841121495328</v>
      </c>
      <c r="I113" s="9">
        <f t="shared" si="19"/>
        <v>54.609929078014176</v>
      </c>
      <c r="J113" s="9">
        <f t="shared" si="19"/>
        <v>36.54822335025381</v>
      </c>
    </row>
    <row r="114" spans="1:10" ht="11.25" customHeight="1">
      <c r="A114" s="7">
        <v>88</v>
      </c>
      <c r="B114" s="4">
        <f>C114+D114</f>
        <v>685</v>
      </c>
      <c r="C114" s="4">
        <v>190</v>
      </c>
      <c r="D114" s="4">
        <v>495</v>
      </c>
      <c r="E114" s="8">
        <f>F114+G114</f>
        <v>512</v>
      </c>
      <c r="F114" s="8">
        <v>137</v>
      </c>
      <c r="G114" s="8">
        <v>375</v>
      </c>
      <c r="H114" s="9">
        <f t="shared" si="19"/>
        <v>33.7890625</v>
      </c>
      <c r="I114" s="9">
        <f t="shared" si="19"/>
        <v>38.68613138686132</v>
      </c>
      <c r="J114" s="9">
        <f t="shared" si="19"/>
        <v>32</v>
      </c>
    </row>
    <row r="115" spans="1:10" ht="11.25" customHeight="1">
      <c r="A115" s="7">
        <v>89</v>
      </c>
      <c r="B115" s="4">
        <f>C115+D115</f>
        <v>583</v>
      </c>
      <c r="C115" s="4">
        <v>164</v>
      </c>
      <c r="D115" s="4">
        <v>419</v>
      </c>
      <c r="E115" s="8">
        <f>F115+G115</f>
        <v>442</v>
      </c>
      <c r="F115" s="8">
        <v>125</v>
      </c>
      <c r="G115" s="8">
        <v>317</v>
      </c>
      <c r="H115" s="9">
        <f t="shared" si="19"/>
        <v>31.90045248868779</v>
      </c>
      <c r="I115" s="9">
        <f t="shared" si="19"/>
        <v>31.200000000000017</v>
      </c>
      <c r="J115" s="9">
        <f t="shared" si="19"/>
        <v>32.176656151419564</v>
      </c>
    </row>
    <row r="116" spans="1:10" ht="7.5" customHeight="1">
      <c r="A116" s="7"/>
      <c r="B116" s="4"/>
      <c r="C116" s="4"/>
      <c r="D116" s="4"/>
      <c r="E116" s="8"/>
      <c r="F116" s="8"/>
      <c r="G116" s="8"/>
      <c r="H116" s="9"/>
      <c r="I116" s="9"/>
      <c r="J116" s="9"/>
    </row>
    <row r="117" spans="1:10" ht="11.25" customHeight="1">
      <c r="A117" s="7">
        <v>90</v>
      </c>
      <c r="B117" s="4">
        <f>C117+D117</f>
        <v>490</v>
      </c>
      <c r="C117" s="4">
        <v>126</v>
      </c>
      <c r="D117" s="4">
        <v>364</v>
      </c>
      <c r="E117" s="8">
        <f>F117+G117</f>
        <v>357</v>
      </c>
      <c r="F117" s="8">
        <v>112</v>
      </c>
      <c r="G117" s="8">
        <v>245</v>
      </c>
      <c r="H117" s="9">
        <f aca="true" t="shared" si="20" ref="H117:J121">(B117/E117)*100-100</f>
        <v>37.25490196078431</v>
      </c>
      <c r="I117" s="9">
        <f t="shared" si="20"/>
        <v>12.5</v>
      </c>
      <c r="J117" s="9">
        <f t="shared" si="20"/>
        <v>48.571428571428584</v>
      </c>
    </row>
    <row r="118" spans="1:10" ht="11.25" customHeight="1">
      <c r="A118" s="7">
        <v>91</v>
      </c>
      <c r="B118" s="4">
        <f>C118+D118</f>
        <v>328</v>
      </c>
      <c r="C118" s="4">
        <v>73</v>
      </c>
      <c r="D118" s="4">
        <v>255</v>
      </c>
      <c r="E118" s="8">
        <f>F118+G118</f>
        <v>294</v>
      </c>
      <c r="F118" s="8">
        <v>81</v>
      </c>
      <c r="G118" s="8">
        <v>213</v>
      </c>
      <c r="H118" s="9">
        <f t="shared" si="20"/>
        <v>11.564625850340121</v>
      </c>
      <c r="I118" s="9">
        <f t="shared" si="20"/>
        <v>-9.876543209876544</v>
      </c>
      <c r="J118" s="9">
        <f t="shared" si="20"/>
        <v>19.718309859154928</v>
      </c>
    </row>
    <row r="119" spans="1:10" ht="11.25" customHeight="1">
      <c r="A119" s="7">
        <v>92</v>
      </c>
      <c r="B119" s="4">
        <f>C119+D119</f>
        <v>288</v>
      </c>
      <c r="C119" s="4">
        <v>51</v>
      </c>
      <c r="D119" s="4">
        <v>237</v>
      </c>
      <c r="E119" s="8">
        <f>F119+G119</f>
        <v>237</v>
      </c>
      <c r="F119" s="8">
        <v>39</v>
      </c>
      <c r="G119" s="8">
        <v>198</v>
      </c>
      <c r="H119" s="9">
        <f t="shared" si="20"/>
        <v>21.51898734177216</v>
      </c>
      <c r="I119" s="9">
        <f t="shared" si="20"/>
        <v>30.769230769230774</v>
      </c>
      <c r="J119" s="9">
        <f t="shared" si="20"/>
        <v>19.696969696969703</v>
      </c>
    </row>
    <row r="120" spans="1:10" ht="11.25" customHeight="1">
      <c r="A120" s="7">
        <v>93</v>
      </c>
      <c r="B120" s="4">
        <f>C120+D120</f>
        <v>249</v>
      </c>
      <c r="C120" s="4">
        <v>56</v>
      </c>
      <c r="D120" s="4">
        <v>193</v>
      </c>
      <c r="E120" s="8">
        <f>F120+G120</f>
        <v>166</v>
      </c>
      <c r="F120" s="8">
        <v>35</v>
      </c>
      <c r="G120" s="8">
        <v>131</v>
      </c>
      <c r="H120" s="9">
        <f t="shared" si="20"/>
        <v>50</v>
      </c>
      <c r="I120" s="9">
        <f t="shared" si="20"/>
        <v>60</v>
      </c>
      <c r="J120" s="9">
        <f t="shared" si="20"/>
        <v>47.32824427480915</v>
      </c>
    </row>
    <row r="121" spans="1:10" ht="11.25" customHeight="1">
      <c r="A121" s="7">
        <v>94</v>
      </c>
      <c r="B121" s="4">
        <f>C121+D121</f>
        <v>181</v>
      </c>
      <c r="C121" s="4">
        <v>36</v>
      </c>
      <c r="D121" s="4">
        <v>145</v>
      </c>
      <c r="E121" s="8">
        <f>F121+G121</f>
        <v>157</v>
      </c>
      <c r="F121" s="8">
        <v>38</v>
      </c>
      <c r="G121" s="8">
        <v>119</v>
      </c>
      <c r="H121" s="9">
        <f t="shared" si="20"/>
        <v>15.286624203821646</v>
      </c>
      <c r="I121" s="9">
        <f t="shared" si="20"/>
        <v>-5.26315789473685</v>
      </c>
      <c r="J121" s="9">
        <f t="shared" si="20"/>
        <v>21.848739495798313</v>
      </c>
    </row>
    <row r="122" spans="1:10" ht="7.5" customHeight="1">
      <c r="A122" s="7"/>
      <c r="B122" s="4"/>
      <c r="C122" s="4"/>
      <c r="D122" s="4"/>
      <c r="E122" s="8"/>
      <c r="F122" s="8"/>
      <c r="G122" s="8"/>
      <c r="H122" s="9"/>
      <c r="I122" s="9"/>
      <c r="J122" s="9"/>
    </row>
    <row r="123" spans="1:10" ht="11.25" customHeight="1">
      <c r="A123" s="7">
        <v>95</v>
      </c>
      <c r="B123" s="4">
        <f aca="true" t="shared" si="21" ref="B123:B129">C123+D123</f>
        <v>123</v>
      </c>
      <c r="C123" s="4">
        <v>32</v>
      </c>
      <c r="D123" s="4">
        <v>91</v>
      </c>
      <c r="E123" s="8">
        <f>F123+G123</f>
        <v>132</v>
      </c>
      <c r="F123" s="8">
        <v>36</v>
      </c>
      <c r="G123" s="8">
        <v>96</v>
      </c>
      <c r="H123" s="9">
        <f aca="true" t="shared" si="22" ref="H123:J127">(B123/E123)*100-100</f>
        <v>-6.818181818181827</v>
      </c>
      <c r="I123" s="9">
        <f t="shared" si="22"/>
        <v>-11.111111111111114</v>
      </c>
      <c r="J123" s="9">
        <f t="shared" si="22"/>
        <v>-5.208333333333343</v>
      </c>
    </row>
    <row r="124" spans="1:10" ht="11.25" customHeight="1">
      <c r="A124" s="7">
        <v>96</v>
      </c>
      <c r="B124" s="4">
        <f t="shared" si="21"/>
        <v>92</v>
      </c>
      <c r="C124" s="4">
        <v>22</v>
      </c>
      <c r="D124" s="4">
        <v>70</v>
      </c>
      <c r="E124" s="8">
        <f>F124+G124</f>
        <v>51</v>
      </c>
      <c r="F124" s="8">
        <v>8</v>
      </c>
      <c r="G124" s="8">
        <v>43</v>
      </c>
      <c r="H124" s="9">
        <f t="shared" si="22"/>
        <v>80.39215686274511</v>
      </c>
      <c r="I124" s="9">
        <f t="shared" si="22"/>
        <v>175</v>
      </c>
      <c r="J124" s="9">
        <f t="shared" si="22"/>
        <v>62.790697674418595</v>
      </c>
    </row>
    <row r="125" spans="1:10" ht="11.25" customHeight="1">
      <c r="A125" s="7">
        <v>97</v>
      </c>
      <c r="B125" s="4">
        <f t="shared" si="21"/>
        <v>77</v>
      </c>
      <c r="C125" s="4">
        <v>11</v>
      </c>
      <c r="D125" s="4">
        <v>66</v>
      </c>
      <c r="E125" s="8">
        <f>F125+G125</f>
        <v>69</v>
      </c>
      <c r="F125" s="8">
        <v>11</v>
      </c>
      <c r="G125" s="8">
        <v>58</v>
      </c>
      <c r="H125" s="9">
        <f t="shared" si="22"/>
        <v>11.594202898550733</v>
      </c>
      <c r="I125" s="9">
        <f t="shared" si="22"/>
        <v>0</v>
      </c>
      <c r="J125" s="9">
        <f t="shared" si="22"/>
        <v>13.793103448275872</v>
      </c>
    </row>
    <row r="126" spans="1:10" ht="11.25" customHeight="1">
      <c r="A126" s="7">
        <v>98</v>
      </c>
      <c r="B126" s="4">
        <f t="shared" si="21"/>
        <v>55</v>
      </c>
      <c r="C126" s="4">
        <v>7</v>
      </c>
      <c r="D126" s="4">
        <v>48</v>
      </c>
      <c r="E126" s="8">
        <f>F126+G126</f>
        <v>46</v>
      </c>
      <c r="F126" s="8">
        <v>6</v>
      </c>
      <c r="G126" s="8">
        <v>40</v>
      </c>
      <c r="H126" s="9">
        <f t="shared" si="22"/>
        <v>19.565217391304344</v>
      </c>
      <c r="I126" s="9">
        <f t="shared" si="22"/>
        <v>16.66666666666667</v>
      </c>
      <c r="J126" s="9">
        <f t="shared" si="22"/>
        <v>20</v>
      </c>
    </row>
    <row r="127" spans="1:10" ht="11.25" customHeight="1">
      <c r="A127" s="7">
        <v>99</v>
      </c>
      <c r="B127" s="4">
        <f t="shared" si="21"/>
        <v>36</v>
      </c>
      <c r="C127" s="4">
        <v>9</v>
      </c>
      <c r="D127" s="4">
        <v>27</v>
      </c>
      <c r="E127" s="8">
        <f>F127+G127</f>
        <v>18</v>
      </c>
      <c r="F127" s="8">
        <v>4</v>
      </c>
      <c r="G127" s="8">
        <v>14</v>
      </c>
      <c r="H127" s="9">
        <f t="shared" si="22"/>
        <v>100</v>
      </c>
      <c r="I127" s="9">
        <f t="shared" si="22"/>
        <v>125</v>
      </c>
      <c r="J127" s="9">
        <f t="shared" si="22"/>
        <v>92.85714285714286</v>
      </c>
    </row>
    <row r="128" spans="1:10" ht="7.5" customHeight="1">
      <c r="A128" s="7"/>
      <c r="B128" s="4"/>
      <c r="C128" s="4"/>
      <c r="D128" s="4"/>
      <c r="E128" s="8"/>
      <c r="F128" s="8"/>
      <c r="G128" s="8"/>
      <c r="H128" s="9"/>
      <c r="I128" s="9"/>
      <c r="J128" s="9"/>
    </row>
    <row r="129" spans="1:10" ht="11.25" customHeight="1">
      <c r="A129" s="7" t="s">
        <v>3</v>
      </c>
      <c r="B129" s="4">
        <f t="shared" si="21"/>
        <v>52</v>
      </c>
      <c r="C129" s="4">
        <v>8</v>
      </c>
      <c r="D129" s="4">
        <v>44</v>
      </c>
      <c r="E129" s="8">
        <f>F129+G129</f>
        <v>34</v>
      </c>
      <c r="F129" s="8">
        <v>4</v>
      </c>
      <c r="G129" s="8">
        <v>30</v>
      </c>
      <c r="H129" s="9">
        <f>(B129/E129)*100-100</f>
        <v>52.94117647058823</v>
      </c>
      <c r="I129" s="9">
        <f>(C129/F129)*100-100</f>
        <v>100</v>
      </c>
      <c r="J129" s="9">
        <f>(D129/G129)*100-100</f>
        <v>46.66666666666666</v>
      </c>
    </row>
    <row r="130" spans="1:10" ht="7.5" customHeight="1">
      <c r="A130" s="7"/>
      <c r="B130" s="4"/>
      <c r="C130" s="4"/>
      <c r="D130" s="4"/>
      <c r="E130" s="8"/>
      <c r="F130" s="8"/>
      <c r="G130" s="8"/>
      <c r="H130" s="9"/>
      <c r="I130" s="9"/>
      <c r="J130" s="9"/>
    </row>
    <row r="131" spans="1:10" ht="11.25" customHeight="1">
      <c r="A131" s="11" t="s">
        <v>4</v>
      </c>
      <c r="B131" s="12">
        <v>1</v>
      </c>
      <c r="C131" s="12">
        <v>1</v>
      </c>
      <c r="D131" s="33" t="s">
        <v>35</v>
      </c>
      <c r="E131" s="13">
        <f>F131+G131</f>
        <v>7</v>
      </c>
      <c r="F131" s="13">
        <v>4</v>
      </c>
      <c r="G131" s="13">
        <v>3</v>
      </c>
      <c r="H131" s="14">
        <f>(B131/E131)*100-100</f>
        <v>-85.71428571428572</v>
      </c>
      <c r="I131" s="14">
        <f>(C131/F131)*100-100</f>
        <v>-75</v>
      </c>
      <c r="J131" s="34" t="s">
        <v>36</v>
      </c>
    </row>
    <row r="132" spans="1:10" ht="11.25">
      <c r="A132" s="15"/>
      <c r="B132" s="16"/>
      <c r="C132" s="4"/>
      <c r="D132" s="4"/>
      <c r="E132" s="8"/>
      <c r="F132" s="8"/>
      <c r="G132" s="8"/>
      <c r="H132" s="9"/>
      <c r="I132" s="9"/>
      <c r="J132" s="9"/>
    </row>
    <row r="133" spans="1:10" s="1" customFormat="1" ht="18" customHeight="1">
      <c r="A133" s="205"/>
      <c r="B133" s="206"/>
      <c r="C133" s="206"/>
      <c r="D133" s="206"/>
      <c r="E133" s="206"/>
      <c r="F133" s="206"/>
      <c r="G133" s="206"/>
      <c r="H133" s="206"/>
      <c r="I133" s="206"/>
      <c r="J133" s="206"/>
    </row>
    <row r="134" spans="1:10" s="35" customFormat="1" ht="12.75" customHeight="1">
      <c r="A134" s="207" t="s">
        <v>40</v>
      </c>
      <c r="B134" s="203" t="s">
        <v>41</v>
      </c>
      <c r="C134" s="204"/>
      <c r="D134" s="204"/>
      <c r="E134" s="200" t="s">
        <v>42</v>
      </c>
      <c r="F134" s="201"/>
      <c r="G134" s="202"/>
      <c r="H134" s="200" t="s">
        <v>43</v>
      </c>
      <c r="I134" s="201"/>
      <c r="J134" s="202"/>
    </row>
    <row r="135" spans="1:10" s="35" customFormat="1" ht="12.75" customHeight="1">
      <c r="A135" s="208"/>
      <c r="B135" s="37" t="s">
        <v>38</v>
      </c>
      <c r="C135" s="38" t="s">
        <v>1</v>
      </c>
      <c r="D135" s="38" t="s">
        <v>2</v>
      </c>
      <c r="E135" s="39" t="s">
        <v>0</v>
      </c>
      <c r="F135" s="39" t="s">
        <v>1</v>
      </c>
      <c r="G135" s="40" t="s">
        <v>2</v>
      </c>
      <c r="H135" s="39" t="s">
        <v>0</v>
      </c>
      <c r="I135" s="39" t="s">
        <v>1</v>
      </c>
      <c r="J135" s="40" t="s">
        <v>2</v>
      </c>
    </row>
    <row r="136" spans="1:10" ht="11.25" customHeight="1">
      <c r="A136" s="17" t="s">
        <v>5</v>
      </c>
      <c r="B136" s="4"/>
      <c r="C136" s="4"/>
      <c r="D136" s="4"/>
      <c r="E136" s="8"/>
      <c r="F136" s="8"/>
      <c r="G136" s="8"/>
      <c r="H136" s="9"/>
      <c r="I136" s="9"/>
      <c r="J136" s="9"/>
    </row>
    <row r="137" spans="1:10" ht="11.25" customHeight="1">
      <c r="A137" s="7" t="s">
        <v>6</v>
      </c>
      <c r="B137" s="4">
        <f>C137+D137</f>
        <v>3777</v>
      </c>
      <c r="C137" s="4">
        <f>C6+C7+C8+C9+C10</f>
        <v>1921</v>
      </c>
      <c r="D137" s="4">
        <f>D6+D7+D8+D9+D10</f>
        <v>1856</v>
      </c>
      <c r="E137" s="8">
        <f>F137+G137</f>
        <v>4417</v>
      </c>
      <c r="F137" s="8">
        <f>F6+F7+F8+F9+F10</f>
        <v>2216</v>
      </c>
      <c r="G137" s="8">
        <f>G6+G7+G8+G9+G10</f>
        <v>2201</v>
      </c>
      <c r="H137" s="9">
        <f aca="true" t="shared" si="23" ref="H137:J141">(B137/E137)*100-100</f>
        <v>-14.489472492642065</v>
      </c>
      <c r="I137" s="9">
        <f t="shared" si="23"/>
        <v>-13.312274368231044</v>
      </c>
      <c r="J137" s="9">
        <f t="shared" si="23"/>
        <v>-15.674693321217632</v>
      </c>
    </row>
    <row r="138" spans="1:10" ht="11.25" customHeight="1">
      <c r="A138" s="7" t="s">
        <v>16</v>
      </c>
      <c r="B138" s="4">
        <f>C138+D138</f>
        <v>4329</v>
      </c>
      <c r="C138" s="4">
        <f>C12+C13+C14+C15+C16</f>
        <v>2190</v>
      </c>
      <c r="D138" s="4">
        <f>D12+D13+D14+D15+D16</f>
        <v>2139</v>
      </c>
      <c r="E138" s="8">
        <f>F138+G138</f>
        <v>5046</v>
      </c>
      <c r="F138" s="8">
        <f>F12+F13+F14+F15+F16</f>
        <v>2542</v>
      </c>
      <c r="G138" s="8">
        <f>G12+G13+G14+G15+G16</f>
        <v>2504</v>
      </c>
      <c r="H138" s="9">
        <f t="shared" si="23"/>
        <v>-14.209274673008323</v>
      </c>
      <c r="I138" s="9">
        <f t="shared" si="23"/>
        <v>-13.84736428009441</v>
      </c>
      <c r="J138" s="9">
        <f t="shared" si="23"/>
        <v>-14.576677316293924</v>
      </c>
    </row>
    <row r="139" spans="1:10" ht="11.25" customHeight="1">
      <c r="A139" s="7" t="s">
        <v>17</v>
      </c>
      <c r="B139" s="4">
        <f>C139+D139</f>
        <v>4999</v>
      </c>
      <c r="C139" s="4">
        <f>C18+C19+C20+C21+C22</f>
        <v>2500</v>
      </c>
      <c r="D139" s="4">
        <f>D18+D19+D20+D21+D22</f>
        <v>2499</v>
      </c>
      <c r="E139" s="8">
        <f>F139+G139</f>
        <v>5619</v>
      </c>
      <c r="F139" s="8">
        <f>F18+F19+F20+F21+F22</f>
        <v>2856</v>
      </c>
      <c r="G139" s="8">
        <f>G18+G19+G20+G21+G22</f>
        <v>2763</v>
      </c>
      <c r="H139" s="9">
        <f t="shared" si="23"/>
        <v>-11.033991813489934</v>
      </c>
      <c r="I139" s="9">
        <f t="shared" si="23"/>
        <v>-12.464985994397765</v>
      </c>
      <c r="J139" s="9">
        <f t="shared" si="23"/>
        <v>-9.554831704668842</v>
      </c>
    </row>
    <row r="140" spans="1:10" ht="11.25" customHeight="1">
      <c r="A140" s="7" t="s">
        <v>18</v>
      </c>
      <c r="B140" s="4">
        <f>C140+D140</f>
        <v>5806</v>
      </c>
      <c r="C140" s="4">
        <f>C24+C25+C26+C27+C28</f>
        <v>2991</v>
      </c>
      <c r="D140" s="4">
        <f>D24+D25+D26+D27+D28</f>
        <v>2815</v>
      </c>
      <c r="E140" s="8">
        <f>F140+G140</f>
        <v>6718</v>
      </c>
      <c r="F140" s="8">
        <f>F24+F25+F26+F27+F28</f>
        <v>3445</v>
      </c>
      <c r="G140" s="8">
        <f>G24+G25+G26+G27+G28</f>
        <v>3273</v>
      </c>
      <c r="H140" s="9">
        <f t="shared" si="23"/>
        <v>-13.57546888955045</v>
      </c>
      <c r="I140" s="9">
        <f t="shared" si="23"/>
        <v>-13.178519593613942</v>
      </c>
      <c r="J140" s="9">
        <f t="shared" si="23"/>
        <v>-13.99327833791628</v>
      </c>
    </row>
    <row r="141" spans="1:10" ht="11.25" customHeight="1">
      <c r="A141" s="7" t="s">
        <v>19</v>
      </c>
      <c r="B141" s="4">
        <f>C141+D141</f>
        <v>5587</v>
      </c>
      <c r="C141" s="4">
        <f>C30+C31+C32+C33+C34</f>
        <v>2761</v>
      </c>
      <c r="D141" s="4">
        <f>D30+D31+D32+D33+D34</f>
        <v>2826</v>
      </c>
      <c r="E141" s="8">
        <f>F141+G141</f>
        <v>7316</v>
      </c>
      <c r="F141" s="8">
        <f>F30+F31+F32+F33+F34</f>
        <v>3583</v>
      </c>
      <c r="G141" s="8">
        <f>G30+G31+G32+G33+G34</f>
        <v>3733</v>
      </c>
      <c r="H141" s="9">
        <f t="shared" si="23"/>
        <v>-23.633132859486068</v>
      </c>
      <c r="I141" s="9">
        <f t="shared" si="23"/>
        <v>-22.941668992464415</v>
      </c>
      <c r="J141" s="9">
        <f t="shared" si="23"/>
        <v>-24.296812215376377</v>
      </c>
    </row>
    <row r="142" spans="1:10" ht="7.5" customHeight="1">
      <c r="A142" s="7"/>
      <c r="B142" s="4"/>
      <c r="C142" s="4"/>
      <c r="D142" s="4"/>
      <c r="E142" s="8"/>
      <c r="F142" s="8"/>
      <c r="G142" s="8"/>
      <c r="H142" s="9"/>
      <c r="I142" s="9"/>
      <c r="J142" s="9"/>
    </row>
    <row r="143" spans="1:10" ht="11.25" customHeight="1">
      <c r="A143" s="7" t="s">
        <v>20</v>
      </c>
      <c r="B143" s="4">
        <f>C143+D143</f>
        <v>5259</v>
      </c>
      <c r="C143" s="4">
        <f>C36+C37+C38+C39+C40</f>
        <v>2568</v>
      </c>
      <c r="D143" s="4">
        <f>D36+D37+D38+D39+D40</f>
        <v>2691</v>
      </c>
      <c r="E143" s="8">
        <f>F143+G143</f>
        <v>7175</v>
      </c>
      <c r="F143" s="8">
        <f>F36+F37+F38+F39+F40</f>
        <v>3432</v>
      </c>
      <c r="G143" s="8">
        <f>G36+G37+G38+G39+G40</f>
        <v>3743</v>
      </c>
      <c r="H143" s="9">
        <f aca="true" t="shared" si="24" ref="H143:J147">(B143/E143)*100-100</f>
        <v>-26.703832752613238</v>
      </c>
      <c r="I143" s="9">
        <f t="shared" si="24"/>
        <v>-25.174825174825173</v>
      </c>
      <c r="J143" s="9">
        <f t="shared" si="24"/>
        <v>-28.105797488645464</v>
      </c>
    </row>
    <row r="144" spans="1:10" ht="11.25" customHeight="1">
      <c r="A144" s="7" t="s">
        <v>21</v>
      </c>
      <c r="B144" s="4">
        <f>C144+D144</f>
        <v>6421</v>
      </c>
      <c r="C144" s="4">
        <f>C42+C43+C44+C45+C46</f>
        <v>3123</v>
      </c>
      <c r="D144" s="4">
        <f>D42+D43+D44+D45+D46</f>
        <v>3298</v>
      </c>
      <c r="E144" s="8">
        <f>F144+G144</f>
        <v>8348</v>
      </c>
      <c r="F144" s="8">
        <f>F42+F43+F44+F45+F46</f>
        <v>4034</v>
      </c>
      <c r="G144" s="8">
        <f>G42+G43+G44+G45+G46</f>
        <v>4314</v>
      </c>
      <c r="H144" s="9">
        <f t="shared" si="24"/>
        <v>-23.083373263057013</v>
      </c>
      <c r="I144" s="9">
        <f t="shared" si="24"/>
        <v>-22.583044124938027</v>
      </c>
      <c r="J144" s="9">
        <f t="shared" si="24"/>
        <v>-23.551228558182657</v>
      </c>
    </row>
    <row r="145" spans="1:10" ht="11.25" customHeight="1">
      <c r="A145" s="7" t="s">
        <v>22</v>
      </c>
      <c r="B145" s="4">
        <f>C145+D145</f>
        <v>7959</v>
      </c>
      <c r="C145" s="4">
        <f>C48+C49+C50+C51+C52</f>
        <v>3837</v>
      </c>
      <c r="D145" s="4">
        <f>D48+D49+D50+D51+D52</f>
        <v>4122</v>
      </c>
      <c r="E145" s="8">
        <f>F145+G145</f>
        <v>7704</v>
      </c>
      <c r="F145" s="8">
        <f>F48+F49+F50+F51+F52</f>
        <v>3605</v>
      </c>
      <c r="G145" s="8">
        <f>G48+G49+G50+G51+G52</f>
        <v>4099</v>
      </c>
      <c r="H145" s="9">
        <f t="shared" si="24"/>
        <v>3.3099688473520246</v>
      </c>
      <c r="I145" s="9">
        <f t="shared" si="24"/>
        <v>6.435506241331495</v>
      </c>
      <c r="J145" s="9">
        <f t="shared" si="24"/>
        <v>0.5611124664552278</v>
      </c>
    </row>
    <row r="146" spans="1:10" ht="11.25" customHeight="1">
      <c r="A146" s="7" t="s">
        <v>23</v>
      </c>
      <c r="B146" s="4">
        <f>C146+D146</f>
        <v>7517</v>
      </c>
      <c r="C146" s="4">
        <f>C54+C55+C56+C57+C58</f>
        <v>3500</v>
      </c>
      <c r="D146" s="4">
        <f>D54+D55+D56+D57+D58</f>
        <v>4017</v>
      </c>
      <c r="E146" s="8">
        <f>F146+G146</f>
        <v>7620</v>
      </c>
      <c r="F146" s="8">
        <f>F54+F55+F56+F57+F58</f>
        <v>3541</v>
      </c>
      <c r="G146" s="8">
        <f>G54+G55+G56+G57+G58</f>
        <v>4079</v>
      </c>
      <c r="H146" s="9">
        <f t="shared" si="24"/>
        <v>-1.351706036745398</v>
      </c>
      <c r="I146" s="9">
        <f t="shared" si="24"/>
        <v>-1.157865009884219</v>
      </c>
      <c r="J146" s="9">
        <f t="shared" si="24"/>
        <v>-1.5199803873498468</v>
      </c>
    </row>
    <row r="147" spans="1:10" ht="11.25" customHeight="1">
      <c r="A147" s="7" t="s">
        <v>24</v>
      </c>
      <c r="B147" s="4">
        <f>C147+D147</f>
        <v>7456</v>
      </c>
      <c r="C147" s="4">
        <f>C60+C61+C62+C63+C64</f>
        <v>3441</v>
      </c>
      <c r="D147" s="4">
        <f>D60+D61+D62+D63+D64</f>
        <v>4015</v>
      </c>
      <c r="E147" s="8">
        <f>F147+G147</f>
        <v>7779</v>
      </c>
      <c r="F147" s="8">
        <f>F60+F61+F62+F63+F64</f>
        <v>3652</v>
      </c>
      <c r="G147" s="8">
        <f>G60+G61+G62+G63+G64</f>
        <v>4127</v>
      </c>
      <c r="H147" s="9">
        <f t="shared" si="24"/>
        <v>-4.152204653554435</v>
      </c>
      <c r="I147" s="9">
        <f t="shared" si="24"/>
        <v>-5.7776560788609</v>
      </c>
      <c r="J147" s="9">
        <f t="shared" si="24"/>
        <v>-2.713835716016476</v>
      </c>
    </row>
    <row r="148" spans="1:10" ht="7.5" customHeight="1">
      <c r="A148" s="7"/>
      <c r="B148" s="4"/>
      <c r="C148" s="4"/>
      <c r="D148" s="4"/>
      <c r="E148" s="8"/>
      <c r="F148" s="8"/>
      <c r="G148" s="8"/>
      <c r="H148" s="9"/>
      <c r="I148" s="9"/>
      <c r="J148" s="9"/>
    </row>
    <row r="149" spans="1:10" ht="11.25" customHeight="1">
      <c r="A149" s="7" t="s">
        <v>25</v>
      </c>
      <c r="B149" s="4">
        <f>C149+D149</f>
        <v>7658</v>
      </c>
      <c r="C149" s="4">
        <f>C69+C70+C71+C72+C73</f>
        <v>3589</v>
      </c>
      <c r="D149" s="4">
        <f>D69+D70+D71+D72+D73</f>
        <v>4069</v>
      </c>
      <c r="E149" s="8">
        <f>F149+G149</f>
        <v>10710</v>
      </c>
      <c r="F149" s="8">
        <f>F69+F70+F71+F72+F73</f>
        <v>4874</v>
      </c>
      <c r="G149" s="8">
        <f>G69+G70+G71+G72+G73</f>
        <v>5836</v>
      </c>
      <c r="H149" s="9">
        <f aca="true" t="shared" si="25" ref="H149:J153">(B149/E149)*100-100</f>
        <v>-28.49673202614379</v>
      </c>
      <c r="I149" s="9">
        <f t="shared" si="25"/>
        <v>-26.36438243742306</v>
      </c>
      <c r="J149" s="9">
        <f t="shared" si="25"/>
        <v>-30.277587388622337</v>
      </c>
    </row>
    <row r="150" spans="1:10" ht="11.25" customHeight="1">
      <c r="A150" s="7" t="s">
        <v>26</v>
      </c>
      <c r="B150" s="4">
        <f>C150+D150</f>
        <v>10459</v>
      </c>
      <c r="C150" s="4">
        <f>C75+C76+C77+C78+C79</f>
        <v>4728</v>
      </c>
      <c r="D150" s="4">
        <f>D75+D76+D77+D78+D79</f>
        <v>5731</v>
      </c>
      <c r="E150" s="8">
        <f>F150+G150</f>
        <v>13459</v>
      </c>
      <c r="F150" s="8">
        <f>F75+F76+F77+F78+F79</f>
        <v>6145</v>
      </c>
      <c r="G150" s="8">
        <f>G75+G76+G77+G78+G79</f>
        <v>7314</v>
      </c>
      <c r="H150" s="9">
        <f t="shared" si="25"/>
        <v>-22.28991752730515</v>
      </c>
      <c r="I150" s="9">
        <f t="shared" si="25"/>
        <v>-23.059397884458903</v>
      </c>
      <c r="J150" s="9">
        <f t="shared" si="25"/>
        <v>-21.643423571233257</v>
      </c>
    </row>
    <row r="151" spans="1:10" ht="11.25" customHeight="1">
      <c r="A151" s="7" t="s">
        <v>27</v>
      </c>
      <c r="B151" s="4">
        <f>C151+D151</f>
        <v>13093</v>
      </c>
      <c r="C151" s="4">
        <f>C81+C82+C83+C84+C85</f>
        <v>5957</v>
      </c>
      <c r="D151" s="4">
        <f>D81+D82+D83+D84+D85</f>
        <v>7136</v>
      </c>
      <c r="E151" s="8">
        <f>F151+G151</f>
        <v>11259</v>
      </c>
      <c r="F151" s="8">
        <f>F81+F82+F83+F84+F85</f>
        <v>5101</v>
      </c>
      <c r="G151" s="8">
        <f>G81+G82+G83+G84+G85</f>
        <v>6158</v>
      </c>
      <c r="H151" s="9">
        <f t="shared" si="25"/>
        <v>16.289190869526607</v>
      </c>
      <c r="I151" s="9">
        <f t="shared" si="25"/>
        <v>16.781023328759062</v>
      </c>
      <c r="J151" s="9">
        <f t="shared" si="25"/>
        <v>15.881779798635918</v>
      </c>
    </row>
    <row r="152" spans="1:10" ht="11.25" customHeight="1">
      <c r="A152" s="7" t="s">
        <v>28</v>
      </c>
      <c r="B152" s="4">
        <f>C152+D152</f>
        <v>10694</v>
      </c>
      <c r="C152" s="4">
        <f>C87+C88+C89+C90+C91</f>
        <v>4771</v>
      </c>
      <c r="D152" s="4">
        <f>D87+D88+D89+D90+D91</f>
        <v>5923</v>
      </c>
      <c r="E152" s="8">
        <f>F152+G152</f>
        <v>10350</v>
      </c>
      <c r="F152" s="8">
        <f>F87+F88+F89+F90+F91</f>
        <v>4551</v>
      </c>
      <c r="G152" s="8">
        <f>G87+G88+G89+G90+G91</f>
        <v>5799</v>
      </c>
      <c r="H152" s="9">
        <f t="shared" si="25"/>
        <v>3.3236714975845416</v>
      </c>
      <c r="I152" s="9">
        <f t="shared" si="25"/>
        <v>4.8341023950780055</v>
      </c>
      <c r="J152" s="9">
        <f t="shared" si="25"/>
        <v>2.1382997068459986</v>
      </c>
    </row>
    <row r="153" spans="1:10" ht="11.25" customHeight="1">
      <c r="A153" s="7" t="s">
        <v>29</v>
      </c>
      <c r="B153" s="4">
        <f>C153+D153</f>
        <v>9506</v>
      </c>
      <c r="C153" s="4">
        <f>C93+C94+C95+C96+C97</f>
        <v>4014</v>
      </c>
      <c r="D153" s="4">
        <f>D93+D94+D95+D96+D97</f>
        <v>5492</v>
      </c>
      <c r="E153" s="8">
        <f>F153+G153</f>
        <v>10220</v>
      </c>
      <c r="F153" s="8">
        <f>F93+F94+F95+F96+F97</f>
        <v>4442</v>
      </c>
      <c r="G153" s="8">
        <f>G93+G94+G95+G96+G97</f>
        <v>5778</v>
      </c>
      <c r="H153" s="9">
        <f t="shared" si="25"/>
        <v>-6.986301369863014</v>
      </c>
      <c r="I153" s="9">
        <f t="shared" si="25"/>
        <v>-9.635299414678073</v>
      </c>
      <c r="J153" s="9">
        <f t="shared" si="25"/>
        <v>-4.949809622706823</v>
      </c>
    </row>
    <row r="154" spans="1:10" ht="7.5" customHeight="1">
      <c r="A154" s="15"/>
      <c r="B154" s="32"/>
      <c r="C154" s="18"/>
      <c r="D154" s="18"/>
      <c r="E154" s="19"/>
      <c r="F154" s="19"/>
      <c r="G154" s="19"/>
      <c r="H154" s="20"/>
      <c r="I154" s="20"/>
      <c r="J154" s="20"/>
    </row>
    <row r="155" spans="1:10" ht="11.25" customHeight="1">
      <c r="A155" s="7" t="s">
        <v>30</v>
      </c>
      <c r="B155" s="18">
        <f>C155+D155</f>
        <v>8887</v>
      </c>
      <c r="C155" s="18">
        <f>C99+C100+C101+C102+C103</f>
        <v>3683</v>
      </c>
      <c r="D155" s="18">
        <f>D99+D100+D101+D102+D103</f>
        <v>5204</v>
      </c>
      <c r="E155" s="19">
        <f>F155+G155</f>
        <v>8259</v>
      </c>
      <c r="F155" s="19">
        <f>F99+F100+F101+F102+F103</f>
        <v>3290</v>
      </c>
      <c r="G155" s="19">
        <f>G99+G100+G101+G102+G103</f>
        <v>4969</v>
      </c>
      <c r="H155" s="20">
        <f aca="true" t="shared" si="26" ref="H155:J159">(B155/E155)*100-100</f>
        <v>7.603826129071308</v>
      </c>
      <c r="I155" s="20">
        <f t="shared" si="26"/>
        <v>11.945288753799389</v>
      </c>
      <c r="J155" s="20">
        <f t="shared" si="26"/>
        <v>4.72932179512982</v>
      </c>
    </row>
    <row r="156" spans="1:10" ht="11.25" customHeight="1">
      <c r="A156" s="7" t="s">
        <v>31</v>
      </c>
      <c r="B156" s="4">
        <f aca="true" t="shared" si="27" ref="B156:B161">C156+D156</f>
        <v>6627</v>
      </c>
      <c r="C156" s="4">
        <f>C105+C106+C107+C108+C109</f>
        <v>2361</v>
      </c>
      <c r="D156" s="4">
        <f>D105+D106+D107+D108+D109</f>
        <v>4266</v>
      </c>
      <c r="E156" s="8">
        <f>F156+G156</f>
        <v>5625</v>
      </c>
      <c r="F156" s="8">
        <f>F105+F106+F107+F108+F109</f>
        <v>1879</v>
      </c>
      <c r="G156" s="8">
        <f>G105+G106+G107+G108+G109</f>
        <v>3746</v>
      </c>
      <c r="H156" s="9">
        <f t="shared" si="26"/>
        <v>17.813333333333333</v>
      </c>
      <c r="I156" s="9">
        <f t="shared" si="26"/>
        <v>25.651942522618427</v>
      </c>
      <c r="J156" s="9">
        <f t="shared" si="26"/>
        <v>13.881473571809934</v>
      </c>
    </row>
    <row r="157" spans="1:10" ht="11.25" customHeight="1">
      <c r="A157" s="7" t="s">
        <v>32</v>
      </c>
      <c r="B157" s="4">
        <f t="shared" si="27"/>
        <v>3922</v>
      </c>
      <c r="C157" s="4">
        <f>C111+C112+C113+C114+C115</f>
        <v>1147</v>
      </c>
      <c r="D157" s="4">
        <f>D111+D112+D113+D114+D115</f>
        <v>2775</v>
      </c>
      <c r="E157" s="8">
        <f>F157+G157</f>
        <v>2969</v>
      </c>
      <c r="F157" s="8">
        <f>F111+F112+F113+F114+F115</f>
        <v>870</v>
      </c>
      <c r="G157" s="8">
        <f>G111+G112+G113+G114+G115</f>
        <v>2099</v>
      </c>
      <c r="H157" s="9">
        <f t="shared" si="26"/>
        <v>32.09834961266421</v>
      </c>
      <c r="I157" s="9">
        <f t="shared" si="26"/>
        <v>31.839080459770116</v>
      </c>
      <c r="J157" s="9">
        <f t="shared" si="26"/>
        <v>32.20581229156741</v>
      </c>
    </row>
    <row r="158" spans="1:10" ht="11.25" customHeight="1">
      <c r="A158" s="7" t="s">
        <v>33</v>
      </c>
      <c r="B158" s="4">
        <f t="shared" si="27"/>
        <v>1536</v>
      </c>
      <c r="C158" s="4">
        <f>C117+C118+C119+C120+C121</f>
        <v>342</v>
      </c>
      <c r="D158" s="4">
        <f>D117+D118+D119+D120+D121</f>
        <v>1194</v>
      </c>
      <c r="E158" s="8">
        <f>F158+G158</f>
        <v>1211</v>
      </c>
      <c r="F158" s="8">
        <f>F117+F118+F119+F120+F121</f>
        <v>305</v>
      </c>
      <c r="G158" s="8">
        <f>G117+G118+G119+G120+G121</f>
        <v>906</v>
      </c>
      <c r="H158" s="9">
        <f t="shared" si="26"/>
        <v>26.837324525185792</v>
      </c>
      <c r="I158" s="9">
        <f t="shared" si="26"/>
        <v>12.131147540983605</v>
      </c>
      <c r="J158" s="9">
        <f t="shared" si="26"/>
        <v>31.78807947019868</v>
      </c>
    </row>
    <row r="159" spans="1:10" ht="11.25" customHeight="1">
      <c r="A159" s="7" t="s">
        <v>34</v>
      </c>
      <c r="B159" s="4">
        <f t="shared" si="27"/>
        <v>383</v>
      </c>
      <c r="C159" s="4">
        <f>C123+C124+C125+C126+C127</f>
        <v>81</v>
      </c>
      <c r="D159" s="4">
        <f>D123+D124+D125+D126+D127</f>
        <v>302</v>
      </c>
      <c r="E159" s="8">
        <f>F159+G159</f>
        <v>316</v>
      </c>
      <c r="F159" s="8">
        <f>F123+F124+F125+F126+F127</f>
        <v>65</v>
      </c>
      <c r="G159" s="8">
        <f>G123+G124+G125+G126+G127</f>
        <v>251</v>
      </c>
      <c r="H159" s="9">
        <f t="shared" si="26"/>
        <v>21.20253164556962</v>
      </c>
      <c r="I159" s="9">
        <f t="shared" si="26"/>
        <v>24.615384615384613</v>
      </c>
      <c r="J159" s="9">
        <f t="shared" si="26"/>
        <v>20.318725099601593</v>
      </c>
    </row>
    <row r="160" spans="1:10" ht="7.5" customHeight="1">
      <c r="A160" s="7"/>
      <c r="B160" s="4"/>
      <c r="C160" s="4"/>
      <c r="D160" s="4"/>
      <c r="E160" s="8"/>
      <c r="F160" s="8"/>
      <c r="G160" s="8"/>
      <c r="H160" s="9"/>
      <c r="I160" s="9"/>
      <c r="J160" s="9"/>
    </row>
    <row r="161" spans="1:10" ht="11.25" customHeight="1">
      <c r="A161" s="7" t="s">
        <v>3</v>
      </c>
      <c r="B161" s="4">
        <f t="shared" si="27"/>
        <v>52</v>
      </c>
      <c r="C161" s="4">
        <f>C129</f>
        <v>8</v>
      </c>
      <c r="D161" s="4">
        <f>D129</f>
        <v>44</v>
      </c>
      <c r="E161" s="8">
        <f>F161+G161</f>
        <v>34</v>
      </c>
      <c r="F161" s="8">
        <f>F129</f>
        <v>4</v>
      </c>
      <c r="G161" s="8">
        <f>G129</f>
        <v>30</v>
      </c>
      <c r="H161" s="9">
        <f>(B161/E161)*100-100</f>
        <v>52.94117647058823</v>
      </c>
      <c r="I161" s="9">
        <f>(C161/F161)*100-100</f>
        <v>100</v>
      </c>
      <c r="J161" s="9">
        <f>(D161/G161)*100-100</f>
        <v>46.66666666666666</v>
      </c>
    </row>
    <row r="162" spans="1:10" ht="7.5" customHeight="1">
      <c r="A162" s="7"/>
      <c r="B162" s="4"/>
      <c r="C162" s="4"/>
      <c r="D162" s="4"/>
      <c r="E162" s="8"/>
      <c r="F162" s="8"/>
      <c r="G162" s="8"/>
      <c r="H162" s="9"/>
      <c r="I162" s="9"/>
      <c r="J162" s="9"/>
    </row>
    <row r="163" spans="1:10" ht="11.25" customHeight="1">
      <c r="A163" s="17" t="s">
        <v>5</v>
      </c>
      <c r="B163" s="4"/>
      <c r="C163" s="4"/>
      <c r="D163" s="4"/>
      <c r="E163" s="8"/>
      <c r="F163" s="8"/>
      <c r="G163" s="8"/>
      <c r="H163" s="9"/>
      <c r="I163" s="9"/>
      <c r="J163" s="9"/>
    </row>
    <row r="164" spans="1:10" ht="11.25" customHeight="1">
      <c r="A164" s="21" t="s">
        <v>7</v>
      </c>
      <c r="B164" s="4">
        <f>C164+D164</f>
        <v>13105</v>
      </c>
      <c r="C164" s="4">
        <f>C137+C138+C139</f>
        <v>6611</v>
      </c>
      <c r="D164" s="4">
        <f>D137+D138+D139</f>
        <v>6494</v>
      </c>
      <c r="E164" s="8">
        <f>F164+G164</f>
        <v>15082</v>
      </c>
      <c r="F164" s="8">
        <f>F137+F138+F139</f>
        <v>7614</v>
      </c>
      <c r="G164" s="8">
        <f>G137+G138+G139</f>
        <v>7468</v>
      </c>
      <c r="H164" s="9">
        <f aca="true" t="shared" si="28" ref="H164:J168">(B164/E164)*100-100</f>
        <v>-13.108341068823762</v>
      </c>
      <c r="I164" s="9">
        <f t="shared" si="28"/>
        <v>-13.173102180194377</v>
      </c>
      <c r="J164" s="9">
        <f t="shared" si="28"/>
        <v>-13.042313872522755</v>
      </c>
    </row>
    <row r="165" spans="1:10" ht="11.25" customHeight="1">
      <c r="A165" s="21" t="s">
        <v>8</v>
      </c>
      <c r="B165" s="4">
        <f>C165+D165</f>
        <v>77215</v>
      </c>
      <c r="C165" s="4">
        <f>C140+C141+C143+C144+C145+C146+C147+C149+C150+C151</f>
        <v>36495</v>
      </c>
      <c r="D165" s="4">
        <f>D140+D141+D143+D144+D145+D146+D147+D149+D150+D151</f>
        <v>40720</v>
      </c>
      <c r="E165" s="8">
        <f>F165+G165</f>
        <v>88088</v>
      </c>
      <c r="F165" s="8">
        <f>F140+F141+F143+F144+F145+F146+F147+F149+F150+F151</f>
        <v>41412</v>
      </c>
      <c r="G165" s="8">
        <f>G140+G141+G143+G144+G145+G146+G147+G149+G150+G151</f>
        <v>46676</v>
      </c>
      <c r="H165" s="9">
        <f t="shared" si="28"/>
        <v>-12.343338479702112</v>
      </c>
      <c r="I165" s="9">
        <f t="shared" si="28"/>
        <v>-11.873370037670242</v>
      </c>
      <c r="J165" s="9">
        <f t="shared" si="28"/>
        <v>-12.76030508184077</v>
      </c>
    </row>
    <row r="166" spans="1:10" ht="11.25" customHeight="1">
      <c r="A166" s="21" t="s">
        <v>9</v>
      </c>
      <c r="B166" s="4">
        <f>C166+D166</f>
        <v>41607</v>
      </c>
      <c r="C166" s="4">
        <f>C152+C153+C155+C156+C157+C158+C159+C161</f>
        <v>16407</v>
      </c>
      <c r="D166" s="4">
        <f>D152+D153+D155+D156+D157+D158+D159+D161</f>
        <v>25200</v>
      </c>
      <c r="E166" s="8">
        <f>F166+G166</f>
        <v>38984</v>
      </c>
      <c r="F166" s="8">
        <f>F152+F153+F155+F156+F157+F158+F159+F161</f>
        <v>15406</v>
      </c>
      <c r="G166" s="8">
        <f>G152+G153+G155+G156+G157+G158+G159+G161</f>
        <v>23578</v>
      </c>
      <c r="H166" s="9">
        <f t="shared" si="28"/>
        <v>6.72840139544428</v>
      </c>
      <c r="I166" s="9">
        <f t="shared" si="28"/>
        <v>6.497468518758922</v>
      </c>
      <c r="J166" s="9">
        <f t="shared" si="28"/>
        <v>6.879294257358566</v>
      </c>
    </row>
    <row r="167" spans="1:10" ht="11.25" customHeight="1">
      <c r="A167" s="7" t="s">
        <v>11</v>
      </c>
      <c r="B167" s="4">
        <f>C167+D167</f>
        <v>21407</v>
      </c>
      <c r="C167" s="4">
        <f>C155+C156+C157+C158+C159+C161</f>
        <v>7622</v>
      </c>
      <c r="D167" s="4">
        <f>D155+D156+D157+D158+D159+D161</f>
        <v>13785</v>
      </c>
      <c r="E167" s="8">
        <f>F167+G167</f>
        <v>18414</v>
      </c>
      <c r="F167" s="8">
        <f>F155+F156+F157+F158+F159+F161</f>
        <v>6413</v>
      </c>
      <c r="G167" s="8">
        <f>G155+G156+G157+G158+G159+G161</f>
        <v>12001</v>
      </c>
      <c r="H167" s="9">
        <f t="shared" si="28"/>
        <v>16.253937221679166</v>
      </c>
      <c r="I167" s="9">
        <f t="shared" si="28"/>
        <v>18.852331202245438</v>
      </c>
      <c r="J167" s="9">
        <f t="shared" si="28"/>
        <v>14.865427881009907</v>
      </c>
    </row>
    <row r="168" spans="1:10" ht="11.25" customHeight="1">
      <c r="A168" s="7" t="s">
        <v>10</v>
      </c>
      <c r="B168" s="4">
        <f>C168+D168</f>
        <v>5893</v>
      </c>
      <c r="C168" s="4">
        <f>C157+C158+C159+C161</f>
        <v>1578</v>
      </c>
      <c r="D168" s="4">
        <f>D157+D158+D159+D161</f>
        <v>4315</v>
      </c>
      <c r="E168" s="8">
        <f>F168+G168</f>
        <v>4530</v>
      </c>
      <c r="F168" s="8">
        <f>F157+F158+F159+F161</f>
        <v>1244</v>
      </c>
      <c r="G168" s="8">
        <f>G157+G158+G159+G161</f>
        <v>3286</v>
      </c>
      <c r="H168" s="9">
        <f t="shared" si="28"/>
        <v>30.08830022075054</v>
      </c>
      <c r="I168" s="9">
        <f t="shared" si="28"/>
        <v>26.84887459807075</v>
      </c>
      <c r="J168" s="9">
        <f t="shared" si="28"/>
        <v>31.31466828971395</v>
      </c>
    </row>
    <row r="169" ht="7.5" customHeight="1">
      <c r="A169" s="7"/>
    </row>
    <row r="170" ht="11.25" customHeight="1">
      <c r="A170" s="21" t="s">
        <v>12</v>
      </c>
    </row>
    <row r="171" spans="1:7" ht="11.25" customHeight="1">
      <c r="A171" s="21" t="s">
        <v>7</v>
      </c>
      <c r="B171" s="23">
        <f>B164/(B4-B131)*100</f>
        <v>9.933523842731208</v>
      </c>
      <c r="C171" s="23">
        <f>C164/(C4-C131)*100</f>
        <v>11.108497303110244</v>
      </c>
      <c r="D171" s="23">
        <f>D164/D4*100</f>
        <v>8.967879139392936</v>
      </c>
      <c r="E171" s="24">
        <f>E164/(E4-E131)*100</f>
        <v>10.60962055235871</v>
      </c>
      <c r="F171" s="24">
        <f>F164/(F4-F131)*100</f>
        <v>11.817109510802085</v>
      </c>
      <c r="G171" s="24">
        <f>G164/(G4-G131)*100</f>
        <v>9.60860502817735</v>
      </c>
    </row>
    <row r="172" spans="1:7" ht="11.25" customHeight="1">
      <c r="A172" s="21" t="s">
        <v>8</v>
      </c>
      <c r="B172" s="23">
        <f>B165/(B4-B131)*100</f>
        <v>58.52858019965586</v>
      </c>
      <c r="C172" s="23">
        <f>C165/(C4-C131)*100</f>
        <v>61.322736208895535</v>
      </c>
      <c r="D172" s="23">
        <f>D165/D4*100</f>
        <v>56.23222028889441</v>
      </c>
      <c r="E172" s="24">
        <f>E165/(E4-E131)*100</f>
        <v>61.96659960324718</v>
      </c>
      <c r="F172" s="24">
        <f>F165/(F4-F131)*100</f>
        <v>64.27241122423641</v>
      </c>
      <c r="G172" s="24">
        <f>G165/(G4-G131)*100</f>
        <v>60.05506806309667</v>
      </c>
    </row>
    <row r="173" spans="1:7" ht="11.25" customHeight="1">
      <c r="A173" s="21" t="s">
        <v>9</v>
      </c>
      <c r="B173" s="23">
        <f>B166/(B4-B131)*100</f>
        <v>31.53789595761292</v>
      </c>
      <c r="C173" s="23">
        <f>C166/(C4-C131)*100</f>
        <v>27.568766487994218</v>
      </c>
      <c r="D173" s="23">
        <f>D166/D4*100</f>
        <v>34.79990057171265</v>
      </c>
      <c r="E173" s="24">
        <f>E166/(E4-E131)*100</f>
        <v>27.423779844394108</v>
      </c>
      <c r="F173" s="24">
        <f>F166/(F4-F131)*100</f>
        <v>23.91047926496151</v>
      </c>
      <c r="G173" s="24">
        <f>G166/(G4-G131)*100</f>
        <v>30.336326908725976</v>
      </c>
    </row>
    <row r="174" spans="1:7" ht="11.25" customHeight="1">
      <c r="A174" s="7" t="s">
        <v>11</v>
      </c>
      <c r="B174" s="23">
        <f>B167/(B4-B131)*100</f>
        <v>16.22639793218977</v>
      </c>
      <c r="C174" s="23">
        <f>C167/(C4-C131)*100</f>
        <v>12.807285803101841</v>
      </c>
      <c r="D174" s="23">
        <f>D167/D4*100</f>
        <v>19.03637418178805</v>
      </c>
      <c r="E174" s="24">
        <f>E167/(E4-E131)*100</f>
        <v>12.953557409569902</v>
      </c>
      <c r="F174" s="24">
        <f>F167/(F4-F131)*100</f>
        <v>9.953128880059598</v>
      </c>
      <c r="G174" s="24">
        <f>G167/(G4-G131)*100</f>
        <v>15.440930495869894</v>
      </c>
    </row>
    <row r="175" spans="1:7" ht="11.25" customHeight="1">
      <c r="A175" s="7" t="s">
        <v>10</v>
      </c>
      <c r="B175" s="23">
        <f>B168/(B4-B131)*100</f>
        <v>4.4668642506840905</v>
      </c>
      <c r="C175" s="23">
        <f>C168/(C4-C131)*100</f>
        <v>2.6515215163073615</v>
      </c>
      <c r="D175" s="23">
        <f>D168/D4*100</f>
        <v>5.958792498688099</v>
      </c>
      <c r="E175" s="24">
        <f>E168/(E4-E131)*100</f>
        <v>3.18668486289517</v>
      </c>
      <c r="F175" s="24">
        <f>F168/(F4-F131)*100</f>
        <v>1.9307176558231935</v>
      </c>
      <c r="G175" s="24">
        <f>G168/(G4-G131)*100</f>
        <v>4.2278891433570935</v>
      </c>
    </row>
    <row r="176" ht="7.5" customHeight="1">
      <c r="A176" s="7"/>
    </row>
    <row r="177" spans="1:7" ht="11.25" customHeight="1">
      <c r="A177" s="21" t="s">
        <v>13</v>
      </c>
      <c r="B177" s="22">
        <v>50.4</v>
      </c>
      <c r="C177" s="22">
        <v>48.1</v>
      </c>
      <c r="D177" s="22">
        <v>52.4</v>
      </c>
      <c r="E177" s="24">
        <v>48.1</v>
      </c>
      <c r="F177" s="24">
        <v>46</v>
      </c>
      <c r="G177" s="24">
        <v>49.9</v>
      </c>
    </row>
    <row r="178" spans="1:10" ht="11.25" customHeight="1">
      <c r="A178" s="25" t="s">
        <v>14</v>
      </c>
      <c r="B178" s="26">
        <v>54.5</v>
      </c>
      <c r="C178" s="26">
        <v>51.4</v>
      </c>
      <c r="D178" s="26">
        <v>56.9</v>
      </c>
      <c r="E178" s="27">
        <v>51.8</v>
      </c>
      <c r="F178" s="27">
        <v>49.2</v>
      </c>
      <c r="G178" s="27">
        <v>53.6</v>
      </c>
      <c r="H178" s="28"/>
      <c r="I178" s="28"/>
      <c r="J178" s="28"/>
    </row>
    <row r="179" spans="1:10" ht="11.25">
      <c r="A179" s="36" t="s">
        <v>39</v>
      </c>
      <c r="B179" s="16"/>
      <c r="C179" s="16"/>
      <c r="D179" s="16"/>
      <c r="E179" s="30"/>
      <c r="F179" s="30"/>
      <c r="G179" s="30"/>
      <c r="H179" s="31"/>
      <c r="I179" s="31"/>
      <c r="J179" s="31"/>
    </row>
  </sheetData>
  <sheetProtection/>
  <mergeCells count="15">
    <mergeCell ref="A134:A135"/>
    <mergeCell ref="B134:D134"/>
    <mergeCell ref="E134:G134"/>
    <mergeCell ref="H134:J134"/>
    <mergeCell ref="A66:J66"/>
    <mergeCell ref="A133:J133"/>
    <mergeCell ref="A67:A68"/>
    <mergeCell ref="B67:D67"/>
    <mergeCell ref="E67:G67"/>
    <mergeCell ref="H67:J67"/>
    <mergeCell ref="B2:D2"/>
    <mergeCell ref="E2:G2"/>
    <mergeCell ref="H2:J2"/>
    <mergeCell ref="A1:J1"/>
    <mergeCell ref="A2:A3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r:id="rId1"/>
  <rowBreaks count="2" manualBreakCount="2">
    <brk id="65" max="255" man="1"/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20.421875" style="10" bestFit="1" customWidth="1"/>
    <col min="2" max="19" width="7.140625" style="10" customWidth="1"/>
    <col min="20" max="16384" width="9.00390625" style="10" customWidth="1"/>
  </cols>
  <sheetData>
    <row r="1" spans="1:18" ht="18" customHeight="1">
      <c r="A1" s="206" t="s">
        <v>283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11"/>
      <c r="O1" s="211"/>
      <c r="P1" s="211"/>
      <c r="Q1" s="211"/>
      <c r="R1" s="211"/>
    </row>
    <row r="2" spans="1:19" ht="12.75" customHeight="1">
      <c r="A2" s="209" t="s">
        <v>74</v>
      </c>
      <c r="B2" s="212" t="s">
        <v>73</v>
      </c>
      <c r="C2" s="213"/>
      <c r="D2" s="213"/>
      <c r="E2" s="213"/>
      <c r="F2" s="213"/>
      <c r="G2" s="214"/>
      <c r="H2" s="212" t="s">
        <v>1</v>
      </c>
      <c r="I2" s="213"/>
      <c r="J2" s="213"/>
      <c r="K2" s="213"/>
      <c r="L2" s="213"/>
      <c r="M2" s="214"/>
      <c r="N2" s="212" t="s">
        <v>2</v>
      </c>
      <c r="O2" s="213"/>
      <c r="P2" s="213"/>
      <c r="Q2" s="213"/>
      <c r="R2" s="213"/>
      <c r="S2" s="213"/>
    </row>
    <row r="3" spans="1:19" ht="12.75" customHeight="1">
      <c r="A3" s="210"/>
      <c r="B3" s="42" t="s">
        <v>72</v>
      </c>
      <c r="C3" s="42" t="s">
        <v>71</v>
      </c>
      <c r="D3" s="42" t="s">
        <v>70</v>
      </c>
      <c r="E3" s="42" t="s">
        <v>69</v>
      </c>
      <c r="F3" s="42" t="s">
        <v>68</v>
      </c>
      <c r="G3" s="42" t="s">
        <v>67</v>
      </c>
      <c r="H3" s="42" t="s">
        <v>72</v>
      </c>
      <c r="I3" s="42" t="s">
        <v>71</v>
      </c>
      <c r="J3" s="42" t="s">
        <v>70</v>
      </c>
      <c r="K3" s="42" t="s">
        <v>69</v>
      </c>
      <c r="L3" s="42" t="s">
        <v>68</v>
      </c>
      <c r="M3" s="42" t="s">
        <v>67</v>
      </c>
      <c r="N3" s="42" t="s">
        <v>72</v>
      </c>
      <c r="O3" s="42" t="s">
        <v>71</v>
      </c>
      <c r="P3" s="42" t="s">
        <v>70</v>
      </c>
      <c r="Q3" s="42" t="s">
        <v>69</v>
      </c>
      <c r="R3" s="42" t="s">
        <v>68</v>
      </c>
      <c r="S3" s="40" t="s">
        <v>67</v>
      </c>
    </row>
    <row r="4" spans="1:19" s="6" customFormat="1" ht="11.25">
      <c r="A4" s="59" t="s">
        <v>0</v>
      </c>
      <c r="B4" s="58">
        <f aca="true" t="shared" si="0" ref="B4:G4">SUM(B6:B26)</f>
        <v>118822</v>
      </c>
      <c r="C4" s="57">
        <f t="shared" si="0"/>
        <v>29917</v>
      </c>
      <c r="D4" s="57">
        <f t="shared" si="0"/>
        <v>65258</v>
      </c>
      <c r="E4" s="57">
        <f t="shared" si="0"/>
        <v>14993</v>
      </c>
      <c r="F4" s="57">
        <f t="shared" si="0"/>
        <v>8268</v>
      </c>
      <c r="G4" s="57">
        <f t="shared" si="0"/>
        <v>386</v>
      </c>
      <c r="H4" s="56">
        <f>SUM(I4:M4)</f>
        <v>52902</v>
      </c>
      <c r="I4" s="56">
        <f aca="true" t="shared" si="1" ref="I4:S4">SUM(I6:I26)</f>
        <v>15420</v>
      </c>
      <c r="J4" s="56">
        <f t="shared" si="1"/>
        <v>32483</v>
      </c>
      <c r="K4" s="56">
        <f t="shared" si="1"/>
        <v>2231</v>
      </c>
      <c r="L4" s="56">
        <f t="shared" si="1"/>
        <v>2585</v>
      </c>
      <c r="M4" s="56">
        <f t="shared" si="1"/>
        <v>183</v>
      </c>
      <c r="N4" s="56">
        <f t="shared" si="1"/>
        <v>65920</v>
      </c>
      <c r="O4" s="56">
        <f t="shared" si="1"/>
        <v>14497</v>
      </c>
      <c r="P4" s="56">
        <f t="shared" si="1"/>
        <v>32775</v>
      </c>
      <c r="Q4" s="56">
        <f t="shared" si="1"/>
        <v>12762</v>
      </c>
      <c r="R4" s="56">
        <f t="shared" si="1"/>
        <v>5683</v>
      </c>
      <c r="S4" s="56">
        <f t="shared" si="1"/>
        <v>203</v>
      </c>
    </row>
    <row r="5" spans="1:19" ht="7.5" customHeight="1">
      <c r="A5" s="55"/>
      <c r="B5" s="54"/>
      <c r="C5" s="53"/>
      <c r="D5" s="53"/>
      <c r="E5" s="53"/>
      <c r="F5" s="53"/>
      <c r="G5" s="53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1.25">
      <c r="A6" s="35" t="s">
        <v>66</v>
      </c>
      <c r="B6" s="49">
        <f>SUM(C6:G6)</f>
        <v>5806</v>
      </c>
      <c r="C6" s="48">
        <f aca="true" t="shared" si="2" ref="C6:D10">SUM(I6,O6)</f>
        <v>5774</v>
      </c>
      <c r="D6" s="48">
        <f t="shared" si="2"/>
        <v>26</v>
      </c>
      <c r="E6" s="51" t="s">
        <v>49</v>
      </c>
      <c r="F6" s="48">
        <f aca="true" t="shared" si="3" ref="F6:G10">SUM(L6,R6)</f>
        <v>5</v>
      </c>
      <c r="G6" s="48">
        <f t="shared" si="3"/>
        <v>1</v>
      </c>
      <c r="H6" s="47">
        <f>SUM(I6:M6)</f>
        <v>2991</v>
      </c>
      <c r="I6" s="47">
        <v>2986</v>
      </c>
      <c r="J6" s="47">
        <v>5</v>
      </c>
      <c r="K6" s="51" t="s">
        <v>49</v>
      </c>
      <c r="L6" s="51" t="s">
        <v>49</v>
      </c>
      <c r="M6" s="51" t="s">
        <v>49</v>
      </c>
      <c r="N6" s="47">
        <f>SUM(O6:S6)</f>
        <v>2815</v>
      </c>
      <c r="O6" s="47">
        <v>2788</v>
      </c>
      <c r="P6" s="47">
        <v>21</v>
      </c>
      <c r="Q6" s="51" t="s">
        <v>49</v>
      </c>
      <c r="R6" s="47">
        <v>5</v>
      </c>
      <c r="S6" s="47">
        <v>1</v>
      </c>
    </row>
    <row r="7" spans="1:19" ht="11.25">
      <c r="A7" s="29" t="s">
        <v>65</v>
      </c>
      <c r="B7" s="49">
        <f>SUM(C7:G7)</f>
        <v>5587</v>
      </c>
      <c r="C7" s="48">
        <f t="shared" si="2"/>
        <v>5074</v>
      </c>
      <c r="D7" s="48">
        <f t="shared" si="2"/>
        <v>433</v>
      </c>
      <c r="E7" s="48">
        <f>SUM(K7,Q7)</f>
        <v>3</v>
      </c>
      <c r="F7" s="48">
        <f t="shared" si="3"/>
        <v>52</v>
      </c>
      <c r="G7" s="48">
        <f t="shared" si="3"/>
        <v>25</v>
      </c>
      <c r="H7" s="47">
        <f>SUM(I7:M7)</f>
        <v>2761</v>
      </c>
      <c r="I7" s="47">
        <v>2569</v>
      </c>
      <c r="J7" s="47">
        <v>170</v>
      </c>
      <c r="K7" s="47">
        <v>1</v>
      </c>
      <c r="L7" s="47">
        <v>6</v>
      </c>
      <c r="M7" s="47">
        <v>15</v>
      </c>
      <c r="N7" s="47">
        <f>SUM(O7:S7)</f>
        <v>2826</v>
      </c>
      <c r="O7" s="47">
        <v>2505</v>
      </c>
      <c r="P7" s="47">
        <v>263</v>
      </c>
      <c r="Q7" s="47">
        <v>2</v>
      </c>
      <c r="R7" s="47">
        <v>46</v>
      </c>
      <c r="S7" s="47">
        <v>10</v>
      </c>
    </row>
    <row r="8" spans="1:19" ht="11.25">
      <c r="A8" s="29" t="s">
        <v>64</v>
      </c>
      <c r="B8" s="49">
        <f>SUM(C8:G8)</f>
        <v>5259</v>
      </c>
      <c r="C8" s="48">
        <f t="shared" si="2"/>
        <v>3546</v>
      </c>
      <c r="D8" s="48">
        <f t="shared" si="2"/>
        <v>1493</v>
      </c>
      <c r="E8" s="48">
        <f>SUM(K8,Q8)</f>
        <v>3</v>
      </c>
      <c r="F8" s="48">
        <f t="shared" si="3"/>
        <v>180</v>
      </c>
      <c r="G8" s="48">
        <f t="shared" si="3"/>
        <v>37</v>
      </c>
      <c r="H8" s="47">
        <f>SUM(I8:M8)</f>
        <v>2568</v>
      </c>
      <c r="I8" s="47">
        <v>1856</v>
      </c>
      <c r="J8" s="47">
        <v>647</v>
      </c>
      <c r="K8" s="51" t="s">
        <v>49</v>
      </c>
      <c r="L8" s="47">
        <v>36</v>
      </c>
      <c r="M8" s="47">
        <v>29</v>
      </c>
      <c r="N8" s="47">
        <f>SUM(O8:S8)</f>
        <v>2691</v>
      </c>
      <c r="O8" s="47">
        <v>1690</v>
      </c>
      <c r="P8" s="47">
        <v>846</v>
      </c>
      <c r="Q8" s="47">
        <v>3</v>
      </c>
      <c r="R8" s="47">
        <v>144</v>
      </c>
      <c r="S8" s="47">
        <v>8</v>
      </c>
    </row>
    <row r="9" spans="1:19" ht="11.25">
      <c r="A9" s="29" t="s">
        <v>63</v>
      </c>
      <c r="B9" s="49">
        <f>SUM(C9:G9)</f>
        <v>6421</v>
      </c>
      <c r="C9" s="48">
        <f t="shared" si="2"/>
        <v>2852</v>
      </c>
      <c r="D9" s="48">
        <f t="shared" si="2"/>
        <v>3092</v>
      </c>
      <c r="E9" s="48">
        <f>SUM(K9,Q9)</f>
        <v>7</v>
      </c>
      <c r="F9" s="48">
        <f t="shared" si="3"/>
        <v>426</v>
      </c>
      <c r="G9" s="48">
        <f t="shared" si="3"/>
        <v>44</v>
      </c>
      <c r="H9" s="47">
        <f>SUM(I9:M9)</f>
        <v>3123</v>
      </c>
      <c r="I9" s="47">
        <v>1585</v>
      </c>
      <c r="J9" s="47">
        <v>1408</v>
      </c>
      <c r="K9" s="47">
        <v>2</v>
      </c>
      <c r="L9" s="47">
        <v>105</v>
      </c>
      <c r="M9" s="47">
        <v>23</v>
      </c>
      <c r="N9" s="47">
        <f>SUM(O9:S9)</f>
        <v>3298</v>
      </c>
      <c r="O9" s="47">
        <v>1267</v>
      </c>
      <c r="P9" s="47">
        <v>1684</v>
      </c>
      <c r="Q9" s="47">
        <v>5</v>
      </c>
      <c r="R9" s="47">
        <v>321</v>
      </c>
      <c r="S9" s="47">
        <v>21</v>
      </c>
    </row>
    <row r="10" spans="1:19" ht="11.25">
      <c r="A10" s="29" t="s">
        <v>62</v>
      </c>
      <c r="B10" s="49">
        <f>SUM(C10:G10)</f>
        <v>7959</v>
      </c>
      <c r="C10" s="48">
        <f t="shared" si="2"/>
        <v>2724</v>
      </c>
      <c r="D10" s="48">
        <f t="shared" si="2"/>
        <v>4509</v>
      </c>
      <c r="E10" s="48">
        <f>SUM(K10,Q10)</f>
        <v>28</v>
      </c>
      <c r="F10" s="48">
        <f t="shared" si="3"/>
        <v>654</v>
      </c>
      <c r="G10" s="48">
        <f t="shared" si="3"/>
        <v>44</v>
      </c>
      <c r="H10" s="47">
        <f>SUM(I10:M10)</f>
        <v>3837</v>
      </c>
      <c r="I10" s="47">
        <v>1525</v>
      </c>
      <c r="J10" s="47">
        <v>2123</v>
      </c>
      <c r="K10" s="47">
        <v>4</v>
      </c>
      <c r="L10" s="47">
        <v>163</v>
      </c>
      <c r="M10" s="47">
        <v>22</v>
      </c>
      <c r="N10" s="47">
        <f>SUM(O10:S10)</f>
        <v>4122</v>
      </c>
      <c r="O10" s="47">
        <v>1199</v>
      </c>
      <c r="P10" s="47">
        <v>2386</v>
      </c>
      <c r="Q10" s="47">
        <v>24</v>
      </c>
      <c r="R10" s="47">
        <v>491</v>
      </c>
      <c r="S10" s="47">
        <v>22</v>
      </c>
    </row>
    <row r="11" spans="1:19" ht="7.5" customHeight="1">
      <c r="A11" s="29"/>
      <c r="B11" s="49"/>
      <c r="C11" s="48"/>
      <c r="D11" s="48"/>
      <c r="E11" s="48"/>
      <c r="F11" s="48"/>
      <c r="G11" s="48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1.25">
      <c r="A12" s="29" t="s">
        <v>61</v>
      </c>
      <c r="B12" s="49">
        <f>SUM(C12:G12)</f>
        <v>7517</v>
      </c>
      <c r="C12" s="48">
        <f aca="true" t="shared" si="4" ref="C12:G16">SUM(I12,O12)</f>
        <v>2122</v>
      </c>
      <c r="D12" s="48">
        <f t="shared" si="4"/>
        <v>4511</v>
      </c>
      <c r="E12" s="48">
        <f t="shared" si="4"/>
        <v>49</v>
      </c>
      <c r="F12" s="48">
        <f t="shared" si="4"/>
        <v>800</v>
      </c>
      <c r="G12" s="48">
        <f t="shared" si="4"/>
        <v>35</v>
      </c>
      <c r="H12" s="47">
        <f>SUM(I12:M12)</f>
        <v>3500</v>
      </c>
      <c r="I12" s="47">
        <v>1116</v>
      </c>
      <c r="J12" s="47">
        <v>2138</v>
      </c>
      <c r="K12" s="47">
        <v>15</v>
      </c>
      <c r="L12" s="47">
        <v>214</v>
      </c>
      <c r="M12" s="47">
        <v>17</v>
      </c>
      <c r="N12" s="47">
        <f>SUM(O12:S12)</f>
        <v>4017</v>
      </c>
      <c r="O12" s="47">
        <v>1006</v>
      </c>
      <c r="P12" s="47">
        <v>2373</v>
      </c>
      <c r="Q12" s="47">
        <v>34</v>
      </c>
      <c r="R12" s="47">
        <v>586</v>
      </c>
      <c r="S12" s="47">
        <v>18</v>
      </c>
    </row>
    <row r="13" spans="1:19" ht="11.25">
      <c r="A13" s="29" t="s">
        <v>60</v>
      </c>
      <c r="B13" s="49">
        <f>SUM(C13:G13)</f>
        <v>7456</v>
      </c>
      <c r="C13" s="48">
        <f t="shared" si="4"/>
        <v>1686</v>
      </c>
      <c r="D13" s="48">
        <f t="shared" si="4"/>
        <v>4882</v>
      </c>
      <c r="E13" s="48">
        <f t="shared" si="4"/>
        <v>101</v>
      </c>
      <c r="F13" s="48">
        <f t="shared" si="4"/>
        <v>761</v>
      </c>
      <c r="G13" s="48">
        <f t="shared" si="4"/>
        <v>26</v>
      </c>
      <c r="H13" s="47">
        <f>SUM(I13:M13)</f>
        <v>3441</v>
      </c>
      <c r="I13" s="47">
        <v>883</v>
      </c>
      <c r="J13" s="47">
        <v>2279</v>
      </c>
      <c r="K13" s="47">
        <v>16</v>
      </c>
      <c r="L13" s="47">
        <v>245</v>
      </c>
      <c r="M13" s="47">
        <v>18</v>
      </c>
      <c r="N13" s="47">
        <f>SUM(O13:S13)</f>
        <v>4015</v>
      </c>
      <c r="O13" s="47">
        <v>803</v>
      </c>
      <c r="P13" s="47">
        <v>2603</v>
      </c>
      <c r="Q13" s="47">
        <v>85</v>
      </c>
      <c r="R13" s="47">
        <v>516</v>
      </c>
      <c r="S13" s="47">
        <v>8</v>
      </c>
    </row>
    <row r="14" spans="1:19" ht="11.25">
      <c r="A14" s="29" t="s">
        <v>59</v>
      </c>
      <c r="B14" s="49">
        <f>SUM(C14:G14)</f>
        <v>7658</v>
      </c>
      <c r="C14" s="48">
        <f t="shared" si="4"/>
        <v>1321</v>
      </c>
      <c r="D14" s="48">
        <f t="shared" si="4"/>
        <v>5342</v>
      </c>
      <c r="E14" s="48">
        <f t="shared" si="4"/>
        <v>177</v>
      </c>
      <c r="F14" s="48">
        <f t="shared" si="4"/>
        <v>782</v>
      </c>
      <c r="G14" s="48">
        <f t="shared" si="4"/>
        <v>36</v>
      </c>
      <c r="H14" s="47">
        <f>SUM(I14:M14)</f>
        <v>3589</v>
      </c>
      <c r="I14" s="47">
        <v>726</v>
      </c>
      <c r="J14" s="47">
        <v>2552</v>
      </c>
      <c r="K14" s="47">
        <v>36</v>
      </c>
      <c r="L14" s="47">
        <v>263</v>
      </c>
      <c r="M14" s="47">
        <v>12</v>
      </c>
      <c r="N14" s="47">
        <f>SUM(O14:S14)</f>
        <v>4069</v>
      </c>
      <c r="O14" s="47">
        <v>595</v>
      </c>
      <c r="P14" s="47">
        <v>2790</v>
      </c>
      <c r="Q14" s="47">
        <v>141</v>
      </c>
      <c r="R14" s="47">
        <v>519</v>
      </c>
      <c r="S14" s="47">
        <v>24</v>
      </c>
    </row>
    <row r="15" spans="1:19" ht="11.25">
      <c r="A15" s="29" t="s">
        <v>58</v>
      </c>
      <c r="B15" s="49">
        <f>SUM(C15:G15)</f>
        <v>10459</v>
      </c>
      <c r="C15" s="48">
        <f t="shared" si="4"/>
        <v>1392</v>
      </c>
      <c r="D15" s="48">
        <f t="shared" si="4"/>
        <v>7493</v>
      </c>
      <c r="E15" s="48">
        <f t="shared" si="4"/>
        <v>412</v>
      </c>
      <c r="F15" s="48">
        <f t="shared" si="4"/>
        <v>1127</v>
      </c>
      <c r="G15" s="48">
        <f t="shared" si="4"/>
        <v>35</v>
      </c>
      <c r="H15" s="47">
        <f>SUM(I15:M15)</f>
        <v>4728</v>
      </c>
      <c r="I15" s="47">
        <v>778</v>
      </c>
      <c r="J15" s="47">
        <v>3466</v>
      </c>
      <c r="K15" s="47">
        <v>86</v>
      </c>
      <c r="L15" s="47">
        <v>379</v>
      </c>
      <c r="M15" s="47">
        <v>19</v>
      </c>
      <c r="N15" s="47">
        <f>SUM(O15:S15)</f>
        <v>5731</v>
      </c>
      <c r="O15" s="47">
        <v>614</v>
      </c>
      <c r="P15" s="47">
        <v>4027</v>
      </c>
      <c r="Q15" s="47">
        <v>326</v>
      </c>
      <c r="R15" s="47">
        <v>748</v>
      </c>
      <c r="S15" s="47">
        <v>16</v>
      </c>
    </row>
    <row r="16" spans="1:19" ht="11.25">
      <c r="A16" s="29" t="s">
        <v>57</v>
      </c>
      <c r="B16" s="49">
        <f>SUM(C16:G16)</f>
        <v>13093</v>
      </c>
      <c r="C16" s="48">
        <f t="shared" si="4"/>
        <v>1354</v>
      </c>
      <c r="D16" s="48">
        <f t="shared" si="4"/>
        <v>9482</v>
      </c>
      <c r="E16" s="48">
        <f t="shared" si="4"/>
        <v>915</v>
      </c>
      <c r="F16" s="48">
        <f t="shared" si="4"/>
        <v>1321</v>
      </c>
      <c r="G16" s="48">
        <f t="shared" si="4"/>
        <v>21</v>
      </c>
      <c r="H16" s="47">
        <f>SUM(I16:M16)</f>
        <v>5957</v>
      </c>
      <c r="I16" s="47">
        <v>703</v>
      </c>
      <c r="J16" s="47">
        <v>4612</v>
      </c>
      <c r="K16" s="47">
        <v>168</v>
      </c>
      <c r="L16" s="47">
        <v>468</v>
      </c>
      <c r="M16" s="47">
        <v>6</v>
      </c>
      <c r="N16" s="47">
        <f>SUM(O16:S16)</f>
        <v>7136</v>
      </c>
      <c r="O16" s="47">
        <v>651</v>
      </c>
      <c r="P16" s="47">
        <v>4870</v>
      </c>
      <c r="Q16" s="47">
        <v>747</v>
      </c>
      <c r="R16" s="47">
        <v>853</v>
      </c>
      <c r="S16" s="47">
        <v>15</v>
      </c>
    </row>
    <row r="17" spans="1:19" ht="9" customHeight="1">
      <c r="A17" s="29"/>
      <c r="B17" s="49"/>
      <c r="C17" s="48"/>
      <c r="D17" s="48"/>
      <c r="E17" s="48"/>
      <c r="F17" s="48"/>
      <c r="G17" s="48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1.25">
      <c r="A18" s="29" t="s">
        <v>56</v>
      </c>
      <c r="B18" s="49">
        <f>SUM(C18:G18)</f>
        <v>10694</v>
      </c>
      <c r="C18" s="48">
        <f aca="true" t="shared" si="5" ref="C18:G22">SUM(I18,O18)</f>
        <v>722</v>
      </c>
      <c r="D18" s="48">
        <f t="shared" si="5"/>
        <v>7747</v>
      </c>
      <c r="E18" s="48">
        <f t="shared" si="5"/>
        <v>1389</v>
      </c>
      <c r="F18" s="48">
        <f t="shared" si="5"/>
        <v>821</v>
      </c>
      <c r="G18" s="48">
        <f t="shared" si="5"/>
        <v>15</v>
      </c>
      <c r="H18" s="47">
        <f>SUM(I18:M18)</f>
        <v>4771</v>
      </c>
      <c r="I18" s="47">
        <v>327</v>
      </c>
      <c r="J18" s="47">
        <v>3886</v>
      </c>
      <c r="K18" s="47">
        <v>251</v>
      </c>
      <c r="L18" s="47">
        <v>298</v>
      </c>
      <c r="M18" s="47">
        <v>9</v>
      </c>
      <c r="N18" s="47">
        <f>SUM(O18:S18)</f>
        <v>5923</v>
      </c>
      <c r="O18" s="47">
        <v>395</v>
      </c>
      <c r="P18" s="47">
        <v>3861</v>
      </c>
      <c r="Q18" s="47">
        <v>1138</v>
      </c>
      <c r="R18" s="47">
        <v>523</v>
      </c>
      <c r="S18" s="47">
        <v>6</v>
      </c>
    </row>
    <row r="19" spans="1:19" ht="11.25">
      <c r="A19" s="29" t="s">
        <v>55</v>
      </c>
      <c r="B19" s="49">
        <f>SUM(C19:G19)</f>
        <v>9506</v>
      </c>
      <c r="C19" s="48">
        <f t="shared" si="5"/>
        <v>501</v>
      </c>
      <c r="D19" s="48">
        <f t="shared" si="5"/>
        <v>6471</v>
      </c>
      <c r="E19" s="48">
        <f t="shared" si="5"/>
        <v>1953</v>
      </c>
      <c r="F19" s="48">
        <f t="shared" si="5"/>
        <v>567</v>
      </c>
      <c r="G19" s="48">
        <f t="shared" si="5"/>
        <v>14</v>
      </c>
      <c r="H19" s="47">
        <f>SUM(I19:M19)</f>
        <v>4014</v>
      </c>
      <c r="I19" s="47">
        <v>190</v>
      </c>
      <c r="J19" s="47">
        <v>3299</v>
      </c>
      <c r="K19" s="47">
        <v>309</v>
      </c>
      <c r="L19" s="47">
        <v>210</v>
      </c>
      <c r="M19" s="47">
        <v>6</v>
      </c>
      <c r="N19" s="47">
        <f>SUM(O19:S19)</f>
        <v>5492</v>
      </c>
      <c r="O19" s="47">
        <v>311</v>
      </c>
      <c r="P19" s="47">
        <v>3172</v>
      </c>
      <c r="Q19" s="47">
        <v>1644</v>
      </c>
      <c r="R19" s="47">
        <v>357</v>
      </c>
      <c r="S19" s="47">
        <v>8</v>
      </c>
    </row>
    <row r="20" spans="1:19" ht="11.25">
      <c r="A20" s="29" t="s">
        <v>54</v>
      </c>
      <c r="B20" s="49">
        <f>SUM(C20:G20)</f>
        <v>8887</v>
      </c>
      <c r="C20" s="48">
        <f t="shared" si="5"/>
        <v>397</v>
      </c>
      <c r="D20" s="48">
        <f t="shared" si="5"/>
        <v>5375</v>
      </c>
      <c r="E20" s="48">
        <f t="shared" si="5"/>
        <v>2756</v>
      </c>
      <c r="F20" s="48">
        <f t="shared" si="5"/>
        <v>343</v>
      </c>
      <c r="G20" s="48">
        <f t="shared" si="5"/>
        <v>16</v>
      </c>
      <c r="H20" s="47">
        <f>SUM(I20:M20)</f>
        <v>3683</v>
      </c>
      <c r="I20" s="47">
        <v>103</v>
      </c>
      <c r="J20" s="47">
        <v>3057</v>
      </c>
      <c r="K20" s="47">
        <v>396</v>
      </c>
      <c r="L20" s="47">
        <v>123</v>
      </c>
      <c r="M20" s="47">
        <v>4</v>
      </c>
      <c r="N20" s="47">
        <f>SUM(O20:S20)</f>
        <v>5204</v>
      </c>
      <c r="O20" s="47">
        <v>294</v>
      </c>
      <c r="P20" s="47">
        <v>2318</v>
      </c>
      <c r="Q20" s="47">
        <v>2360</v>
      </c>
      <c r="R20" s="47">
        <v>220</v>
      </c>
      <c r="S20" s="47">
        <v>12</v>
      </c>
    </row>
    <row r="21" spans="1:19" ht="11.25">
      <c r="A21" s="29" t="s">
        <v>53</v>
      </c>
      <c r="B21" s="49">
        <f>SUM(C21:G21)</f>
        <v>6627</v>
      </c>
      <c r="C21" s="48">
        <f t="shared" si="5"/>
        <v>283</v>
      </c>
      <c r="D21" s="48">
        <f t="shared" si="5"/>
        <v>2994</v>
      </c>
      <c r="E21" s="48">
        <f t="shared" si="5"/>
        <v>3093</v>
      </c>
      <c r="F21" s="48">
        <f t="shared" si="5"/>
        <v>243</v>
      </c>
      <c r="G21" s="48">
        <f t="shared" si="5"/>
        <v>14</v>
      </c>
      <c r="H21" s="47">
        <f>SUM(I21:M21)</f>
        <v>2361</v>
      </c>
      <c r="I21" s="47">
        <v>51</v>
      </c>
      <c r="J21" s="47">
        <v>1832</v>
      </c>
      <c r="K21" s="47">
        <v>422</v>
      </c>
      <c r="L21" s="47">
        <v>55</v>
      </c>
      <c r="M21" s="47">
        <v>1</v>
      </c>
      <c r="N21" s="47">
        <f>SUM(O21:S21)</f>
        <v>4266</v>
      </c>
      <c r="O21" s="47">
        <v>232</v>
      </c>
      <c r="P21" s="47">
        <v>1162</v>
      </c>
      <c r="Q21" s="47">
        <v>2671</v>
      </c>
      <c r="R21" s="47">
        <v>188</v>
      </c>
      <c r="S21" s="47">
        <v>13</v>
      </c>
    </row>
    <row r="22" spans="1:19" ht="11.25">
      <c r="A22" s="29" t="s">
        <v>52</v>
      </c>
      <c r="B22" s="49">
        <f>SUM(C22:G22)</f>
        <v>3922</v>
      </c>
      <c r="C22" s="48">
        <f t="shared" si="5"/>
        <v>122</v>
      </c>
      <c r="D22" s="48">
        <f t="shared" si="5"/>
        <v>1106</v>
      </c>
      <c r="E22" s="48">
        <f t="shared" si="5"/>
        <v>2545</v>
      </c>
      <c r="F22" s="48">
        <f t="shared" si="5"/>
        <v>131</v>
      </c>
      <c r="G22" s="48">
        <f t="shared" si="5"/>
        <v>18</v>
      </c>
      <c r="H22" s="47">
        <f>SUM(I22:M22)</f>
        <v>1147</v>
      </c>
      <c r="I22" s="47">
        <v>18</v>
      </c>
      <c r="J22" s="47">
        <v>783</v>
      </c>
      <c r="K22" s="47">
        <v>328</v>
      </c>
      <c r="L22" s="47">
        <v>16</v>
      </c>
      <c r="M22" s="47">
        <v>2</v>
      </c>
      <c r="N22" s="47">
        <f>SUM(O22:S22)</f>
        <v>2775</v>
      </c>
      <c r="O22" s="47">
        <v>104</v>
      </c>
      <c r="P22" s="47">
        <v>323</v>
      </c>
      <c r="Q22" s="47">
        <v>2217</v>
      </c>
      <c r="R22" s="47">
        <v>115</v>
      </c>
      <c r="S22" s="47">
        <v>16</v>
      </c>
    </row>
    <row r="23" spans="1:19" ht="7.5" customHeight="1">
      <c r="A23" s="29"/>
      <c r="B23" s="49"/>
      <c r="C23" s="48"/>
      <c r="D23" s="48"/>
      <c r="E23" s="48"/>
      <c r="F23" s="48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1.25">
      <c r="A24" s="29" t="s">
        <v>51</v>
      </c>
      <c r="B24" s="49">
        <f>SUM(C24:G24)</f>
        <v>1536</v>
      </c>
      <c r="C24" s="48">
        <f aca="true" t="shared" si="6" ref="C24:G25">SUM(I24,O24)</f>
        <v>41</v>
      </c>
      <c r="D24" s="48">
        <f t="shared" si="6"/>
        <v>261</v>
      </c>
      <c r="E24" s="48">
        <f t="shared" si="6"/>
        <v>1184</v>
      </c>
      <c r="F24" s="48">
        <f t="shared" si="6"/>
        <v>46</v>
      </c>
      <c r="G24" s="48">
        <f t="shared" si="6"/>
        <v>4</v>
      </c>
      <c r="H24" s="47">
        <f>SUM(I24:M24)</f>
        <v>342</v>
      </c>
      <c r="I24" s="47">
        <v>3</v>
      </c>
      <c r="J24" s="47">
        <v>193</v>
      </c>
      <c r="K24" s="47">
        <v>144</v>
      </c>
      <c r="L24" s="47">
        <v>2</v>
      </c>
      <c r="M24" s="51" t="s">
        <v>49</v>
      </c>
      <c r="N24" s="47">
        <f>SUM(O24:S24)</f>
        <v>1194</v>
      </c>
      <c r="O24" s="47">
        <v>38</v>
      </c>
      <c r="P24" s="47">
        <v>68</v>
      </c>
      <c r="Q24" s="47">
        <v>1040</v>
      </c>
      <c r="R24" s="47">
        <v>44</v>
      </c>
      <c r="S24" s="47">
        <v>4</v>
      </c>
    </row>
    <row r="25" spans="1:19" ht="11.25">
      <c r="A25" s="29" t="s">
        <v>50</v>
      </c>
      <c r="B25" s="49">
        <f>SUM(C25:G25)</f>
        <v>383</v>
      </c>
      <c r="C25" s="48">
        <f t="shared" si="6"/>
        <v>5</v>
      </c>
      <c r="D25" s="48">
        <f t="shared" si="6"/>
        <v>38</v>
      </c>
      <c r="E25" s="48">
        <f t="shared" si="6"/>
        <v>331</v>
      </c>
      <c r="F25" s="48">
        <f t="shared" si="6"/>
        <v>8</v>
      </c>
      <c r="G25" s="48">
        <f t="shared" si="6"/>
        <v>1</v>
      </c>
      <c r="H25" s="47">
        <f>SUM(I25:M25)</f>
        <v>81</v>
      </c>
      <c r="I25" s="51" t="s">
        <v>49</v>
      </c>
      <c r="J25" s="47">
        <v>31</v>
      </c>
      <c r="K25" s="47">
        <v>48</v>
      </c>
      <c r="L25" s="47">
        <v>2</v>
      </c>
      <c r="M25" s="51" t="s">
        <v>49</v>
      </c>
      <c r="N25" s="47">
        <f>SUM(O25:S25)</f>
        <v>302</v>
      </c>
      <c r="O25" s="47">
        <v>5</v>
      </c>
      <c r="P25" s="47">
        <v>7</v>
      </c>
      <c r="Q25" s="47">
        <v>283</v>
      </c>
      <c r="R25" s="47">
        <v>6</v>
      </c>
      <c r="S25" s="47">
        <v>1</v>
      </c>
    </row>
    <row r="26" spans="1:19" ht="11.25">
      <c r="A26" s="29" t="s">
        <v>3</v>
      </c>
      <c r="B26" s="49">
        <f>SUM(C26:G26)</f>
        <v>52</v>
      </c>
      <c r="C26" s="48">
        <f>SUM(I26,O26)</f>
        <v>1</v>
      </c>
      <c r="D26" s="48">
        <f>SUM(J26,P26)</f>
        <v>3</v>
      </c>
      <c r="E26" s="48">
        <f>SUM(K26,Q26)</f>
        <v>47</v>
      </c>
      <c r="F26" s="48">
        <f>SUM(L26,R26)</f>
        <v>1</v>
      </c>
      <c r="G26" s="51" t="s">
        <v>49</v>
      </c>
      <c r="H26" s="47">
        <f>SUM(I26:M26)</f>
        <v>8</v>
      </c>
      <c r="I26" s="47">
        <v>1</v>
      </c>
      <c r="J26" s="47">
        <v>2</v>
      </c>
      <c r="K26" s="47">
        <v>5</v>
      </c>
      <c r="L26" s="51" t="s">
        <v>49</v>
      </c>
      <c r="M26" s="51" t="s">
        <v>49</v>
      </c>
      <c r="N26" s="47">
        <f>SUM(O26:S26)</f>
        <v>44</v>
      </c>
      <c r="O26" s="51" t="s">
        <v>49</v>
      </c>
      <c r="P26" s="47">
        <v>1</v>
      </c>
      <c r="Q26" s="47">
        <v>42</v>
      </c>
      <c r="R26" s="47">
        <v>1</v>
      </c>
      <c r="S26" s="51" t="s">
        <v>49</v>
      </c>
    </row>
    <row r="27" spans="2:19" ht="7.5" customHeight="1">
      <c r="B27" s="49"/>
      <c r="C27" s="48"/>
      <c r="D27" s="48"/>
      <c r="E27" s="48"/>
      <c r="F27" s="48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1.25">
      <c r="A28" s="50" t="s">
        <v>5</v>
      </c>
      <c r="B28" s="49"/>
      <c r="C28" s="48"/>
      <c r="D28" s="48"/>
      <c r="E28" s="48"/>
      <c r="F28" s="48"/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1.25">
      <c r="A29" s="50" t="s">
        <v>47</v>
      </c>
      <c r="B29" s="49">
        <f aca="true" t="shared" si="7" ref="B29:G29">SUM(B18:B22,B24:B26)</f>
        <v>41607</v>
      </c>
      <c r="C29" s="48">
        <f t="shared" si="7"/>
        <v>2072</v>
      </c>
      <c r="D29" s="48">
        <f t="shared" si="7"/>
        <v>23995</v>
      </c>
      <c r="E29" s="48">
        <f t="shared" si="7"/>
        <v>13298</v>
      </c>
      <c r="F29" s="48">
        <f t="shared" si="7"/>
        <v>2160</v>
      </c>
      <c r="G29" s="47">
        <f t="shared" si="7"/>
        <v>82</v>
      </c>
      <c r="H29" s="47">
        <f>SUM(I29:M29)</f>
        <v>16407</v>
      </c>
      <c r="I29" s="47">
        <f>SUM(I18:I22,I24:I26)</f>
        <v>693</v>
      </c>
      <c r="J29" s="47">
        <f>SUM(J18:J22,J24:J26)</f>
        <v>13083</v>
      </c>
      <c r="K29" s="47">
        <f>SUM(K18:K22,K24:K26)</f>
        <v>1903</v>
      </c>
      <c r="L29" s="47">
        <f>SUM(L18:L22,L24:L26)</f>
        <v>706</v>
      </c>
      <c r="M29" s="47">
        <f>SUM(M18:M22,M24:M26)</f>
        <v>22</v>
      </c>
      <c r="N29" s="47">
        <f>SUM(O29:S29)</f>
        <v>25200</v>
      </c>
      <c r="O29" s="47">
        <f>SUM(O18:O22,O24:O26)</f>
        <v>1379</v>
      </c>
      <c r="P29" s="47">
        <f>SUM(P18:P22,P24:P26)</f>
        <v>10912</v>
      </c>
      <c r="Q29" s="47">
        <f>SUM(Q18:Q22,Q24:Q26)</f>
        <v>11395</v>
      </c>
      <c r="R29" s="47">
        <f>SUM(R18:R22,R24:R26)</f>
        <v>1454</v>
      </c>
      <c r="S29" s="47">
        <f>SUM(S18:S22,S24:S26)</f>
        <v>60</v>
      </c>
    </row>
    <row r="30" spans="1:19" ht="11.25">
      <c r="A30" s="10" t="s">
        <v>46</v>
      </c>
      <c r="B30" s="49">
        <f aca="true" t="shared" si="8" ref="B30:G30">SUM(B20:B22,B24:B26)</f>
        <v>21407</v>
      </c>
      <c r="C30" s="48">
        <f t="shared" si="8"/>
        <v>849</v>
      </c>
      <c r="D30" s="48">
        <f t="shared" si="8"/>
        <v>9777</v>
      </c>
      <c r="E30" s="48">
        <f t="shared" si="8"/>
        <v>9956</v>
      </c>
      <c r="F30" s="48">
        <f t="shared" si="8"/>
        <v>772</v>
      </c>
      <c r="G30" s="47">
        <f t="shared" si="8"/>
        <v>53</v>
      </c>
      <c r="H30" s="47">
        <f>SUM(I30:M30)</f>
        <v>7622</v>
      </c>
      <c r="I30" s="47">
        <f>SUM(I20:I22,I24:I26)</f>
        <v>176</v>
      </c>
      <c r="J30" s="47">
        <f>SUM(J20:J22,J24:J26)</f>
        <v>5898</v>
      </c>
      <c r="K30" s="47">
        <f>SUM(K20:K22,K24:K26)</f>
        <v>1343</v>
      </c>
      <c r="L30" s="47">
        <f>SUM(L20:L22,L24:L26)</f>
        <v>198</v>
      </c>
      <c r="M30" s="47">
        <f>SUM(M20:M22,M24:M26)</f>
        <v>7</v>
      </c>
      <c r="N30" s="47">
        <f>SUM(O30:S30)</f>
        <v>13785</v>
      </c>
      <c r="O30" s="47">
        <f>SUM(O20:O22,O24:O26)</f>
        <v>673</v>
      </c>
      <c r="P30" s="47">
        <f>SUM(P20:P22,P24:P26)</f>
        <v>3879</v>
      </c>
      <c r="Q30" s="47">
        <f>SUM(Q20:Q22,Q24:Q26)</f>
        <v>8613</v>
      </c>
      <c r="R30" s="47">
        <f>SUM(R20:R22,R24:R26)</f>
        <v>574</v>
      </c>
      <c r="S30" s="47">
        <f>SUM(S20:S22,S24:S26)</f>
        <v>46</v>
      </c>
    </row>
    <row r="31" spans="1:19" ht="11.25">
      <c r="A31" s="10" t="s">
        <v>45</v>
      </c>
      <c r="B31" s="49">
        <f aca="true" t="shared" si="9" ref="B31:G31">SUM(B22,B24:B26)</f>
        <v>5893</v>
      </c>
      <c r="C31" s="48">
        <f t="shared" si="9"/>
        <v>169</v>
      </c>
      <c r="D31" s="48">
        <f t="shared" si="9"/>
        <v>1408</v>
      </c>
      <c r="E31" s="48">
        <f t="shared" si="9"/>
        <v>4107</v>
      </c>
      <c r="F31" s="48">
        <f t="shared" si="9"/>
        <v>186</v>
      </c>
      <c r="G31" s="47">
        <f t="shared" si="9"/>
        <v>23</v>
      </c>
      <c r="H31" s="47">
        <f>SUM(I31:M31)</f>
        <v>1578</v>
      </c>
      <c r="I31" s="47">
        <f>SUM(I22,I24:I26)</f>
        <v>22</v>
      </c>
      <c r="J31" s="47">
        <f>SUM(J22,J24:J26)</f>
        <v>1009</v>
      </c>
      <c r="K31" s="47">
        <f>SUM(K22,K24:K26)</f>
        <v>525</v>
      </c>
      <c r="L31" s="47">
        <f>SUM(L22,L24:L26)</f>
        <v>20</v>
      </c>
      <c r="M31" s="47">
        <f>SUM(M22,M24:M26)</f>
        <v>2</v>
      </c>
      <c r="N31" s="47">
        <f>SUM(O31:S31)</f>
        <v>4315</v>
      </c>
      <c r="O31" s="47">
        <f>SUM(O22,O24:O26)</f>
        <v>147</v>
      </c>
      <c r="P31" s="47">
        <f>SUM(P22,P24:P26)</f>
        <v>399</v>
      </c>
      <c r="Q31" s="47">
        <f>SUM(Q22,Q24:Q26)</f>
        <v>3582</v>
      </c>
      <c r="R31" s="47">
        <f>SUM(R22,R24:R26)</f>
        <v>166</v>
      </c>
      <c r="S31" s="47">
        <f>SUM(S22,S24:S26)</f>
        <v>21</v>
      </c>
    </row>
    <row r="32" spans="2:7" ht="7.5" customHeight="1">
      <c r="B32" s="46"/>
      <c r="C32" s="45"/>
      <c r="D32" s="45"/>
      <c r="E32" s="45"/>
      <c r="F32" s="45"/>
      <c r="G32" s="45"/>
    </row>
    <row r="33" spans="1:19" ht="11.25">
      <c r="A33" s="44" t="s">
        <v>13</v>
      </c>
      <c r="B33" s="43">
        <v>55.09889583</v>
      </c>
      <c r="C33" s="27">
        <v>35.5638433</v>
      </c>
      <c r="D33" s="27">
        <v>58.677189</v>
      </c>
      <c r="E33" s="27">
        <v>78.16337624</v>
      </c>
      <c r="F33" s="27">
        <v>55.98089018</v>
      </c>
      <c r="G33" s="27">
        <v>49.4507772</v>
      </c>
      <c r="H33" s="27">
        <v>53.07740728</v>
      </c>
      <c r="I33" s="27">
        <v>34.66322957</v>
      </c>
      <c r="J33" s="27">
        <v>59.93878336</v>
      </c>
      <c r="K33" s="27">
        <v>76.64926042</v>
      </c>
      <c r="L33" s="27">
        <v>57.01450677</v>
      </c>
      <c r="M33" s="27">
        <v>43.80054645</v>
      </c>
      <c r="N33" s="27">
        <v>56.72117718</v>
      </c>
      <c r="O33" s="27">
        <v>36.52179761</v>
      </c>
      <c r="P33" s="27">
        <v>57.42683448</v>
      </c>
      <c r="Q33" s="27">
        <v>78.4280677</v>
      </c>
      <c r="R33" s="27">
        <v>55.51073377</v>
      </c>
      <c r="S33" s="27">
        <v>54.54433498</v>
      </c>
    </row>
    <row r="34" ht="11.25">
      <c r="A34" s="10" t="s">
        <v>44</v>
      </c>
    </row>
  </sheetData>
  <sheetProtection/>
  <mergeCells count="5">
    <mergeCell ref="A2:A3"/>
    <mergeCell ref="A1:R1"/>
    <mergeCell ref="B2:G2"/>
    <mergeCell ref="H2:M2"/>
    <mergeCell ref="N2:S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5" width="8.140625" style="1" customWidth="1"/>
    <col min="16" max="16384" width="9.00390625" style="1" customWidth="1"/>
  </cols>
  <sheetData>
    <row r="1" spans="1:15" ht="34.5" customHeight="1">
      <c r="A1" s="221" t="s">
        <v>297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3.5">
      <c r="A2" s="213" t="s">
        <v>83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20"/>
      <c r="N2" s="217" t="s">
        <v>82</v>
      </c>
      <c r="O2" s="218"/>
    </row>
    <row r="3" spans="1:15" ht="13.5">
      <c r="A3" s="213" t="s">
        <v>81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  <c r="L3" s="215" t="s">
        <v>80</v>
      </c>
      <c r="M3" s="222" t="s">
        <v>79</v>
      </c>
      <c r="N3" s="222" t="s">
        <v>78</v>
      </c>
      <c r="O3" s="224" t="s">
        <v>77</v>
      </c>
    </row>
    <row r="4" spans="1:15" ht="22.5">
      <c r="A4" s="64" t="s">
        <v>73</v>
      </c>
      <c r="B4" s="63" t="s">
        <v>76</v>
      </c>
      <c r="C4" s="62">
        <v>2</v>
      </c>
      <c r="D4" s="62">
        <v>3</v>
      </c>
      <c r="E4" s="62">
        <v>4</v>
      </c>
      <c r="F4" s="62">
        <v>5</v>
      </c>
      <c r="G4" s="62">
        <v>6</v>
      </c>
      <c r="H4" s="62">
        <v>7</v>
      </c>
      <c r="I4" s="62">
        <v>8</v>
      </c>
      <c r="J4" s="62">
        <v>9</v>
      </c>
      <c r="K4" s="62" t="s">
        <v>75</v>
      </c>
      <c r="L4" s="216"/>
      <c r="M4" s="223"/>
      <c r="N4" s="223"/>
      <c r="O4" s="225"/>
    </row>
    <row r="5" spans="1:15" ht="13.5">
      <c r="A5" s="60">
        <f>SUM(B5:K5)</f>
        <v>57560</v>
      </c>
      <c r="B5" s="60">
        <v>18879</v>
      </c>
      <c r="C5" s="60">
        <v>19785</v>
      </c>
      <c r="D5" s="60">
        <v>10216</v>
      </c>
      <c r="E5" s="60">
        <v>6234</v>
      </c>
      <c r="F5" s="60">
        <v>1812</v>
      </c>
      <c r="G5" s="60">
        <v>467</v>
      </c>
      <c r="H5" s="60">
        <v>124</v>
      </c>
      <c r="I5" s="60">
        <v>28</v>
      </c>
      <c r="J5" s="60">
        <v>13</v>
      </c>
      <c r="K5" s="60">
        <v>2</v>
      </c>
      <c r="L5" s="60">
        <v>127125</v>
      </c>
      <c r="M5" s="61">
        <f>L5/A5</f>
        <v>2.208564975677554</v>
      </c>
      <c r="N5" s="60">
        <v>716</v>
      </c>
      <c r="O5" s="60">
        <v>198</v>
      </c>
    </row>
  </sheetData>
  <sheetProtection/>
  <mergeCells count="8">
    <mergeCell ref="A3:K3"/>
    <mergeCell ref="L3:L4"/>
    <mergeCell ref="N2:O2"/>
    <mergeCell ref="A2:M2"/>
    <mergeCell ref="A1:O1"/>
    <mergeCell ref="M3:M4"/>
    <mergeCell ref="N3:N4"/>
    <mergeCell ref="O3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.140625" style="1" customWidth="1"/>
    <col min="2" max="2" width="20.57421875" style="1" customWidth="1"/>
    <col min="3" max="12" width="9.57421875" style="1" customWidth="1"/>
    <col min="13" max="16384" width="9.00390625" style="1" customWidth="1"/>
  </cols>
  <sheetData>
    <row r="1" spans="1:12" ht="18" customHeight="1">
      <c r="A1" s="206" t="s">
        <v>98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" customHeight="1">
      <c r="A2" s="229" t="s">
        <v>97</v>
      </c>
      <c r="B2" s="209"/>
      <c r="C2" s="212" t="s">
        <v>96</v>
      </c>
      <c r="D2" s="234"/>
      <c r="E2" s="234"/>
      <c r="F2" s="234"/>
      <c r="G2" s="235"/>
      <c r="H2" s="212" t="s">
        <v>95</v>
      </c>
      <c r="I2" s="234"/>
      <c r="J2" s="234"/>
      <c r="K2" s="234"/>
      <c r="L2" s="234"/>
    </row>
    <row r="3" spans="1:12" ht="12" customHeight="1">
      <c r="A3" s="230"/>
      <c r="B3" s="231"/>
      <c r="C3" s="227" t="s">
        <v>94</v>
      </c>
      <c r="D3" s="222" t="s">
        <v>93</v>
      </c>
      <c r="E3" s="227" t="s">
        <v>92</v>
      </c>
      <c r="F3" s="227" t="s">
        <v>91</v>
      </c>
      <c r="G3" s="227" t="s">
        <v>90</v>
      </c>
      <c r="H3" s="227" t="s">
        <v>94</v>
      </c>
      <c r="I3" s="222" t="s">
        <v>93</v>
      </c>
      <c r="J3" s="227" t="s">
        <v>92</v>
      </c>
      <c r="K3" s="227" t="s">
        <v>91</v>
      </c>
      <c r="L3" s="233" t="s">
        <v>90</v>
      </c>
    </row>
    <row r="4" spans="1:12" ht="12" customHeight="1">
      <c r="A4" s="232"/>
      <c r="B4" s="210"/>
      <c r="C4" s="228"/>
      <c r="D4" s="223"/>
      <c r="E4" s="223"/>
      <c r="F4" s="223"/>
      <c r="G4" s="223"/>
      <c r="H4" s="228"/>
      <c r="I4" s="223"/>
      <c r="J4" s="223"/>
      <c r="K4" s="223"/>
      <c r="L4" s="225"/>
    </row>
    <row r="5" spans="1:12" s="69" customFormat="1" ht="12" customHeight="1">
      <c r="A5" s="226" t="s">
        <v>0</v>
      </c>
      <c r="B5" s="226"/>
      <c r="C5" s="71">
        <f aca="true" t="shared" si="0" ref="C5:L5">SUM(C7:C12)</f>
        <v>151</v>
      </c>
      <c r="D5" s="70">
        <f t="shared" si="0"/>
        <v>27</v>
      </c>
      <c r="E5" s="70">
        <f t="shared" si="0"/>
        <v>80</v>
      </c>
      <c r="F5" s="70">
        <f t="shared" si="0"/>
        <v>15</v>
      </c>
      <c r="G5" s="70">
        <f t="shared" si="0"/>
        <v>29</v>
      </c>
      <c r="H5" s="70">
        <f t="shared" si="0"/>
        <v>4803</v>
      </c>
      <c r="I5" s="70">
        <f t="shared" si="0"/>
        <v>86</v>
      </c>
      <c r="J5" s="70">
        <f t="shared" si="0"/>
        <v>1239</v>
      </c>
      <c r="K5" s="70">
        <f t="shared" si="0"/>
        <v>589</v>
      </c>
      <c r="L5" s="70">
        <f t="shared" si="0"/>
        <v>2889</v>
      </c>
    </row>
    <row r="6" spans="1:12" ht="7.5" customHeight="1">
      <c r="A6" s="55"/>
      <c r="B6" s="55"/>
      <c r="C6" s="49"/>
      <c r="D6" s="47"/>
      <c r="E6" s="47"/>
      <c r="F6" s="47"/>
      <c r="G6" s="47"/>
      <c r="H6" s="47"/>
      <c r="I6" s="47"/>
      <c r="J6" s="47"/>
      <c r="K6" s="47"/>
      <c r="L6" s="47"/>
    </row>
    <row r="7" spans="1:12" ht="12" customHeight="1">
      <c r="A7" s="10"/>
      <c r="B7" s="55" t="s">
        <v>89</v>
      </c>
      <c r="C7" s="49">
        <f>SUM(D7:G7)</f>
        <v>5</v>
      </c>
      <c r="D7" s="51" t="s">
        <v>48</v>
      </c>
      <c r="E7" s="47">
        <v>2</v>
      </c>
      <c r="F7" s="51" t="s">
        <v>48</v>
      </c>
      <c r="G7" s="47">
        <v>3</v>
      </c>
      <c r="H7" s="47">
        <f>SUM(I7:L7)</f>
        <v>288</v>
      </c>
      <c r="I7" s="51" t="s">
        <v>48</v>
      </c>
      <c r="J7" s="47">
        <v>40</v>
      </c>
      <c r="K7" s="51" t="s">
        <v>48</v>
      </c>
      <c r="L7" s="47">
        <v>248</v>
      </c>
    </row>
    <row r="8" spans="1:12" ht="12" customHeight="1">
      <c r="A8" s="10"/>
      <c r="B8" s="55" t="s">
        <v>88</v>
      </c>
      <c r="C8" s="49">
        <f>SUM(D8:G8)</f>
        <v>39</v>
      </c>
      <c r="D8" s="47">
        <v>2</v>
      </c>
      <c r="E8" s="47">
        <v>17</v>
      </c>
      <c r="F8" s="47">
        <v>9</v>
      </c>
      <c r="G8" s="47">
        <v>11</v>
      </c>
      <c r="H8" s="47">
        <f>SUM(I8:L8)</f>
        <v>1689</v>
      </c>
      <c r="I8" s="47">
        <v>7</v>
      </c>
      <c r="J8" s="47">
        <v>203</v>
      </c>
      <c r="K8" s="47">
        <v>355</v>
      </c>
      <c r="L8" s="47">
        <v>1124</v>
      </c>
    </row>
    <row r="9" spans="1:12" ht="12" customHeight="1">
      <c r="A9" s="10"/>
      <c r="B9" s="55" t="s">
        <v>87</v>
      </c>
      <c r="C9" s="49">
        <f>SUM(D9:G9)</f>
        <v>104</v>
      </c>
      <c r="D9" s="47">
        <v>23</v>
      </c>
      <c r="E9" s="47">
        <v>60</v>
      </c>
      <c r="F9" s="47">
        <v>6</v>
      </c>
      <c r="G9" s="47">
        <v>15</v>
      </c>
      <c r="H9" s="47">
        <f>SUM(I9:L9)</f>
        <v>2819</v>
      </c>
      <c r="I9" s="47">
        <v>77</v>
      </c>
      <c r="J9" s="47">
        <v>991</v>
      </c>
      <c r="K9" s="47">
        <v>234</v>
      </c>
      <c r="L9" s="47">
        <v>1517</v>
      </c>
    </row>
    <row r="10" spans="1:12" ht="12" customHeight="1">
      <c r="A10" s="10"/>
      <c r="B10" s="55" t="s">
        <v>86</v>
      </c>
      <c r="C10" s="68" t="s">
        <v>48</v>
      </c>
      <c r="D10" s="51" t="s">
        <v>48</v>
      </c>
      <c r="E10" s="51" t="s">
        <v>48</v>
      </c>
      <c r="F10" s="51" t="s">
        <v>48</v>
      </c>
      <c r="G10" s="51" t="s">
        <v>48</v>
      </c>
      <c r="H10" s="51" t="s">
        <v>48</v>
      </c>
      <c r="I10" s="51" t="s">
        <v>48</v>
      </c>
      <c r="J10" s="51" t="s">
        <v>48</v>
      </c>
      <c r="K10" s="51" t="s">
        <v>48</v>
      </c>
      <c r="L10" s="51" t="s">
        <v>48</v>
      </c>
    </row>
    <row r="11" spans="1:12" ht="12" customHeight="1">
      <c r="A11" s="10"/>
      <c r="B11" s="55" t="s">
        <v>85</v>
      </c>
      <c r="C11" s="49">
        <f>SUM(D11:G11)</f>
        <v>1</v>
      </c>
      <c r="D11" s="51" t="s">
        <v>48</v>
      </c>
      <c r="E11" s="47">
        <v>1</v>
      </c>
      <c r="F11" s="51" t="s">
        <v>48</v>
      </c>
      <c r="G11" s="51" t="s">
        <v>48</v>
      </c>
      <c r="H11" s="47">
        <f>SUM(I11:L11)</f>
        <v>5</v>
      </c>
      <c r="I11" s="51" t="s">
        <v>48</v>
      </c>
      <c r="J11" s="47">
        <v>5</v>
      </c>
      <c r="K11" s="51" t="s">
        <v>48</v>
      </c>
      <c r="L11" s="51" t="s">
        <v>48</v>
      </c>
    </row>
    <row r="12" spans="1:12" ht="12" customHeight="1">
      <c r="A12" s="28"/>
      <c r="B12" s="44" t="s">
        <v>84</v>
      </c>
      <c r="C12" s="67">
        <f>SUM(D12:G12)</f>
        <v>2</v>
      </c>
      <c r="D12" s="66">
        <v>2</v>
      </c>
      <c r="E12" s="65" t="s">
        <v>48</v>
      </c>
      <c r="F12" s="65" t="s">
        <v>48</v>
      </c>
      <c r="G12" s="65" t="s">
        <v>48</v>
      </c>
      <c r="H12" s="66">
        <f>SUM(I12:L12)</f>
        <v>2</v>
      </c>
      <c r="I12" s="66">
        <v>2</v>
      </c>
      <c r="J12" s="65" t="s">
        <v>48</v>
      </c>
      <c r="K12" s="65" t="s">
        <v>48</v>
      </c>
      <c r="L12" s="65" t="s">
        <v>48</v>
      </c>
    </row>
  </sheetData>
  <sheetProtection/>
  <mergeCells count="15">
    <mergeCell ref="K3:K4"/>
    <mergeCell ref="L3:L4"/>
    <mergeCell ref="H3:H4"/>
    <mergeCell ref="H2:L2"/>
    <mergeCell ref="C2:G2"/>
    <mergeCell ref="A5:B5"/>
    <mergeCell ref="C3:C4"/>
    <mergeCell ref="D3:D4"/>
    <mergeCell ref="E3:E4"/>
    <mergeCell ref="F3:F4"/>
    <mergeCell ref="A1:L1"/>
    <mergeCell ref="A2:B4"/>
    <mergeCell ref="G3:G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2" width="3.140625" style="10" customWidth="1"/>
    <col min="3" max="3" width="21.57421875" style="10" customWidth="1"/>
    <col min="4" max="4" width="11.140625" style="6" customWidth="1"/>
    <col min="5" max="11" width="11.140625" style="10" customWidth="1"/>
    <col min="12" max="16384" width="9.00390625" style="10" customWidth="1"/>
  </cols>
  <sheetData>
    <row r="1" spans="1:11" ht="18" customHeight="1">
      <c r="A1" s="206" t="s">
        <v>110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2" ht="12" customHeight="1">
      <c r="A2" s="213" t="s">
        <v>109</v>
      </c>
      <c r="B2" s="234"/>
      <c r="C2" s="235"/>
      <c r="D2" s="41" t="s">
        <v>73</v>
      </c>
      <c r="E2" s="62" t="s">
        <v>108</v>
      </c>
      <c r="F2" s="62">
        <v>2</v>
      </c>
      <c r="G2" s="62">
        <v>3</v>
      </c>
      <c r="H2" s="62">
        <v>4</v>
      </c>
      <c r="I2" s="62">
        <v>5</v>
      </c>
      <c r="J2" s="62">
        <v>6</v>
      </c>
      <c r="K2" s="81" t="s">
        <v>107</v>
      </c>
      <c r="L2" s="45"/>
    </row>
    <row r="3" spans="1:12" ht="12" customHeight="1">
      <c r="A3" s="239" t="s">
        <v>106</v>
      </c>
      <c r="B3" s="239"/>
      <c r="C3" s="241"/>
      <c r="D3" s="80">
        <f>SUM(E3:K3)</f>
        <v>57560</v>
      </c>
      <c r="E3" s="79">
        <v>18879</v>
      </c>
      <c r="F3" s="79">
        <v>19785</v>
      </c>
      <c r="G3" s="79">
        <v>10216</v>
      </c>
      <c r="H3" s="79">
        <v>6234</v>
      </c>
      <c r="I3" s="79">
        <v>1812</v>
      </c>
      <c r="J3" s="79">
        <v>467</v>
      </c>
      <c r="K3" s="79">
        <v>167</v>
      </c>
      <c r="L3" s="45"/>
    </row>
    <row r="4" spans="1:12" ht="12" customHeight="1">
      <c r="A4" s="239" t="s">
        <v>105</v>
      </c>
      <c r="B4" s="239"/>
      <c r="C4" s="241"/>
      <c r="D4" s="57">
        <f>SUM(E4:K4)</f>
        <v>127125</v>
      </c>
      <c r="E4" s="75">
        <v>18879</v>
      </c>
      <c r="F4" s="75">
        <v>39570</v>
      </c>
      <c r="G4" s="75">
        <v>30648</v>
      </c>
      <c r="H4" s="75">
        <v>24936</v>
      </c>
      <c r="I4" s="75">
        <v>9060</v>
      </c>
      <c r="J4" s="75">
        <v>2802</v>
      </c>
      <c r="K4" s="75">
        <v>1230</v>
      </c>
      <c r="L4" s="45"/>
    </row>
    <row r="5" spans="1:12" ht="7.5" customHeight="1">
      <c r="A5" s="77"/>
      <c r="B5" s="77"/>
      <c r="C5" s="76"/>
      <c r="D5" s="57"/>
      <c r="E5" s="75"/>
      <c r="F5" s="75"/>
      <c r="G5" s="75"/>
      <c r="H5" s="75"/>
      <c r="I5" s="75"/>
      <c r="J5" s="75"/>
      <c r="K5" s="75"/>
      <c r="L5" s="45"/>
    </row>
    <row r="6" spans="1:12" ht="12" customHeight="1">
      <c r="A6" s="236" t="s">
        <v>104</v>
      </c>
      <c r="B6" s="237"/>
      <c r="C6" s="238"/>
      <c r="D6" s="57"/>
      <c r="E6" s="75"/>
      <c r="F6" s="75"/>
      <c r="G6" s="75"/>
      <c r="H6" s="75"/>
      <c r="I6" s="75"/>
      <c r="J6" s="75"/>
      <c r="K6" s="75"/>
      <c r="L6" s="45"/>
    </row>
    <row r="7" spans="1:12" ht="12" customHeight="1">
      <c r="A7" s="77"/>
      <c r="B7" s="239" t="s">
        <v>103</v>
      </c>
      <c r="C7" s="240"/>
      <c r="D7" s="57"/>
      <c r="E7" s="75"/>
      <c r="F7" s="75"/>
      <c r="G7" s="75"/>
      <c r="H7" s="75"/>
      <c r="I7" s="75"/>
      <c r="J7" s="75"/>
      <c r="K7" s="75"/>
      <c r="L7" s="45"/>
    </row>
    <row r="8" spans="1:12" ht="12" customHeight="1">
      <c r="A8" s="77"/>
      <c r="B8" s="77"/>
      <c r="C8" s="76" t="s">
        <v>100</v>
      </c>
      <c r="D8" s="57">
        <f>SUM(E8:K8)</f>
        <v>3522</v>
      </c>
      <c r="E8" s="78" t="s">
        <v>48</v>
      </c>
      <c r="F8" s="75">
        <v>139</v>
      </c>
      <c r="G8" s="75">
        <v>1204</v>
      </c>
      <c r="H8" s="75">
        <v>1328</v>
      </c>
      <c r="I8" s="75">
        <v>595</v>
      </c>
      <c r="J8" s="75">
        <v>169</v>
      </c>
      <c r="K8" s="75">
        <v>87</v>
      </c>
      <c r="L8" s="45"/>
    </row>
    <row r="9" spans="1:12" ht="12" customHeight="1">
      <c r="A9" s="77"/>
      <c r="B9" s="77"/>
      <c r="C9" s="76" t="s">
        <v>80</v>
      </c>
      <c r="D9" s="57">
        <f>SUM(E9:K9)</f>
        <v>13837</v>
      </c>
      <c r="E9" s="78" t="s">
        <v>48</v>
      </c>
      <c r="F9" s="75">
        <v>278</v>
      </c>
      <c r="G9" s="75">
        <v>3612</v>
      </c>
      <c r="H9" s="75">
        <v>5312</v>
      </c>
      <c r="I9" s="75">
        <v>2975</v>
      </c>
      <c r="J9" s="75">
        <v>1014</v>
      </c>
      <c r="K9" s="75">
        <v>646</v>
      </c>
      <c r="L9" s="45"/>
    </row>
    <row r="10" spans="1:12" ht="12" customHeight="1">
      <c r="A10" s="77"/>
      <c r="B10" s="77"/>
      <c r="C10" s="76" t="s">
        <v>102</v>
      </c>
      <c r="D10" s="57">
        <f>SUM(E10:K10)</f>
        <v>4535</v>
      </c>
      <c r="E10" s="78" t="s">
        <v>48</v>
      </c>
      <c r="F10" s="75">
        <v>139</v>
      </c>
      <c r="G10" s="75">
        <v>1233</v>
      </c>
      <c r="H10" s="75">
        <v>1872</v>
      </c>
      <c r="I10" s="75">
        <v>886</v>
      </c>
      <c r="J10" s="75">
        <v>259</v>
      </c>
      <c r="K10" s="75">
        <v>146</v>
      </c>
      <c r="L10" s="45"/>
    </row>
    <row r="11" spans="1:12" ht="7.5" customHeight="1">
      <c r="A11" s="77"/>
      <c r="B11" s="77"/>
      <c r="C11" s="76"/>
      <c r="D11" s="57"/>
      <c r="E11" s="75"/>
      <c r="F11" s="75"/>
      <c r="G11" s="75"/>
      <c r="H11" s="75"/>
      <c r="I11" s="75"/>
      <c r="J11" s="75"/>
      <c r="K11" s="75"/>
      <c r="L11" s="45"/>
    </row>
    <row r="12" spans="1:12" ht="12" customHeight="1">
      <c r="A12" s="77"/>
      <c r="B12" s="239" t="s">
        <v>101</v>
      </c>
      <c r="C12" s="240"/>
      <c r="D12" s="57"/>
      <c r="E12" s="75"/>
      <c r="F12" s="75"/>
      <c r="G12" s="75"/>
      <c r="H12" s="75"/>
      <c r="I12" s="75"/>
      <c r="J12" s="75"/>
      <c r="K12" s="75"/>
      <c r="L12" s="45"/>
    </row>
    <row r="13" spans="1:12" ht="12" customHeight="1">
      <c r="A13" s="77"/>
      <c r="B13" s="77"/>
      <c r="C13" s="76" t="s">
        <v>100</v>
      </c>
      <c r="D13" s="57">
        <f>SUM(E13:K13)</f>
        <v>9884</v>
      </c>
      <c r="E13" s="75">
        <v>51</v>
      </c>
      <c r="F13" s="75">
        <v>784</v>
      </c>
      <c r="G13" s="75">
        <v>3100</v>
      </c>
      <c r="H13" s="75">
        <v>3938</v>
      </c>
      <c r="I13" s="75">
        <v>1458</v>
      </c>
      <c r="J13" s="75">
        <v>399</v>
      </c>
      <c r="K13" s="75">
        <v>154</v>
      </c>
      <c r="L13" s="45"/>
    </row>
    <row r="14" spans="1:12" ht="12" customHeight="1">
      <c r="A14" s="77"/>
      <c r="B14" s="77"/>
      <c r="C14" s="76" t="s">
        <v>80</v>
      </c>
      <c r="D14" s="57">
        <f>SUM(E14:K14)</f>
        <v>37492</v>
      </c>
      <c r="E14" s="75">
        <v>51</v>
      </c>
      <c r="F14" s="75">
        <v>1568</v>
      </c>
      <c r="G14" s="75">
        <v>9300</v>
      </c>
      <c r="H14" s="75">
        <v>15752</v>
      </c>
      <c r="I14" s="75">
        <v>7290</v>
      </c>
      <c r="J14" s="75">
        <v>2394</v>
      </c>
      <c r="K14" s="75">
        <v>1137</v>
      </c>
      <c r="L14" s="45"/>
    </row>
    <row r="15" spans="1:12" ht="12" customHeight="1">
      <c r="A15" s="44"/>
      <c r="B15" s="44"/>
      <c r="C15" s="74" t="s">
        <v>99</v>
      </c>
      <c r="D15" s="73">
        <f>SUM(E15:K15)</f>
        <v>16341</v>
      </c>
      <c r="E15" s="72">
        <v>51</v>
      </c>
      <c r="F15" s="72">
        <v>784</v>
      </c>
      <c r="G15" s="72">
        <v>3633</v>
      </c>
      <c r="H15" s="72">
        <v>7010</v>
      </c>
      <c r="I15" s="72">
        <v>3402</v>
      </c>
      <c r="J15" s="72">
        <v>993</v>
      </c>
      <c r="K15" s="72">
        <v>468</v>
      </c>
      <c r="L15" s="45"/>
    </row>
  </sheetData>
  <sheetProtection/>
  <mergeCells count="7">
    <mergeCell ref="A1:K1"/>
    <mergeCell ref="A6:C6"/>
    <mergeCell ref="B7:C7"/>
    <mergeCell ref="B12:C12"/>
    <mergeCell ref="A3:C3"/>
    <mergeCell ref="A4:C4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SheetLayoutView="100" zoomScalePageLayoutView="0" workbookViewId="0" topLeftCell="A1">
      <selection activeCell="A1" sqref="A1:Q1"/>
    </sheetView>
  </sheetViews>
  <sheetFormatPr defaultColWidth="9.140625" defaultRowHeight="15"/>
  <cols>
    <col min="1" max="3" width="2.140625" style="10" customWidth="1"/>
    <col min="4" max="4" width="3.140625" style="82" customWidth="1"/>
    <col min="5" max="5" width="3.140625" style="10" customWidth="1"/>
    <col min="6" max="6" width="28.57421875" style="10" customWidth="1"/>
    <col min="7" max="7" width="2.140625" style="10" customWidth="1"/>
    <col min="8" max="17" width="10.57421875" style="10" customWidth="1"/>
    <col min="18" max="16384" width="9.00390625" style="10" customWidth="1"/>
  </cols>
  <sheetData>
    <row r="1" spans="1:17" ht="19.5" customHeight="1">
      <c r="A1" s="250" t="s">
        <v>287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7" ht="12" customHeight="1">
      <c r="A2" s="229" t="s">
        <v>170</v>
      </c>
      <c r="B2" s="243"/>
      <c r="C2" s="243"/>
      <c r="D2" s="243"/>
      <c r="E2" s="243"/>
      <c r="F2" s="243"/>
      <c r="G2" s="244"/>
      <c r="H2" s="200" t="s">
        <v>169</v>
      </c>
      <c r="I2" s="242" t="s">
        <v>168</v>
      </c>
      <c r="J2" s="200" t="s">
        <v>167</v>
      </c>
      <c r="K2" s="201"/>
      <c r="L2" s="201"/>
      <c r="M2" s="200" t="s">
        <v>166</v>
      </c>
      <c r="N2" s="201"/>
      <c r="O2" s="201"/>
      <c r="P2" s="212" t="s">
        <v>165</v>
      </c>
      <c r="Q2" s="219"/>
    </row>
    <row r="3" spans="1:17" ht="12" customHeight="1">
      <c r="A3" s="245"/>
      <c r="B3" s="245"/>
      <c r="C3" s="245"/>
      <c r="D3" s="245"/>
      <c r="E3" s="245"/>
      <c r="F3" s="245"/>
      <c r="G3" s="246"/>
      <c r="H3" s="200"/>
      <c r="I3" s="200"/>
      <c r="J3" s="200" t="s">
        <v>100</v>
      </c>
      <c r="K3" s="200" t="s">
        <v>80</v>
      </c>
      <c r="L3" s="242" t="s">
        <v>164</v>
      </c>
      <c r="M3" s="200" t="s">
        <v>100</v>
      </c>
      <c r="N3" s="200" t="s">
        <v>80</v>
      </c>
      <c r="O3" s="242" t="s">
        <v>163</v>
      </c>
      <c r="P3" s="200" t="s">
        <v>100</v>
      </c>
      <c r="Q3" s="212" t="s">
        <v>80</v>
      </c>
    </row>
    <row r="4" spans="1:17" ht="12" customHeight="1">
      <c r="A4" s="247"/>
      <c r="B4" s="247"/>
      <c r="C4" s="247"/>
      <c r="D4" s="247"/>
      <c r="E4" s="247"/>
      <c r="F4" s="247"/>
      <c r="G4" s="248"/>
      <c r="H4" s="201"/>
      <c r="I4" s="201"/>
      <c r="J4" s="201"/>
      <c r="K4" s="201"/>
      <c r="L4" s="201"/>
      <c r="M4" s="201"/>
      <c r="N4" s="201"/>
      <c r="O4" s="201"/>
      <c r="P4" s="201"/>
      <c r="Q4" s="202"/>
    </row>
    <row r="5" spans="1:17" s="6" customFormat="1" ht="10.5" customHeight="1">
      <c r="A5" s="253" t="s">
        <v>0</v>
      </c>
      <c r="B5" s="253"/>
      <c r="C5" s="253"/>
      <c r="D5" s="253"/>
      <c r="E5" s="253"/>
      <c r="F5" s="253"/>
      <c r="G5" s="95"/>
      <c r="H5" s="32">
        <f aca="true" t="shared" si="0" ref="H5:Q5">SUM(H7,H50,H52)</f>
        <v>57560</v>
      </c>
      <c r="I5" s="4">
        <f t="shared" si="0"/>
        <v>127125</v>
      </c>
      <c r="J5" s="4">
        <f t="shared" si="0"/>
        <v>3522</v>
      </c>
      <c r="K5" s="4">
        <f t="shared" si="0"/>
        <v>13837</v>
      </c>
      <c r="L5" s="4">
        <f t="shared" si="0"/>
        <v>4535</v>
      </c>
      <c r="M5" s="4">
        <f t="shared" si="0"/>
        <v>9884</v>
      </c>
      <c r="N5" s="4">
        <f t="shared" si="0"/>
        <v>37492</v>
      </c>
      <c r="O5" s="4">
        <f t="shared" si="0"/>
        <v>16341</v>
      </c>
      <c r="P5" s="4">
        <f t="shared" si="0"/>
        <v>2326</v>
      </c>
      <c r="Q5" s="4">
        <f t="shared" si="0"/>
        <v>10646</v>
      </c>
    </row>
    <row r="6" spans="1:17" ht="7.5" customHeight="1">
      <c r="A6" s="93"/>
      <c r="B6" s="93"/>
      <c r="C6" s="93"/>
      <c r="D6" s="93"/>
      <c r="E6" s="93"/>
      <c r="F6" s="93"/>
      <c r="G6" s="87"/>
      <c r="H6" s="86"/>
      <c r="I6" s="8"/>
      <c r="J6" s="8"/>
      <c r="K6" s="8"/>
      <c r="L6" s="8"/>
      <c r="M6" s="8"/>
      <c r="N6" s="8"/>
      <c r="O6" s="8"/>
      <c r="P6" s="8"/>
      <c r="Q6" s="8"/>
    </row>
    <row r="7" spans="1:17" ht="10.5" customHeight="1">
      <c r="A7" s="87"/>
      <c r="B7" s="90" t="s">
        <v>162</v>
      </c>
      <c r="C7" s="249" t="s">
        <v>161</v>
      </c>
      <c r="D7" s="249"/>
      <c r="E7" s="249"/>
      <c r="F7" s="249"/>
      <c r="G7" s="87"/>
      <c r="H7" s="86">
        <f aca="true" t="shared" si="1" ref="H7:Q7">SUM(H9,H16)</f>
        <v>38577</v>
      </c>
      <c r="I7" s="8">
        <f t="shared" si="1"/>
        <v>107966</v>
      </c>
      <c r="J7" s="8">
        <f t="shared" si="1"/>
        <v>3519</v>
      </c>
      <c r="K7" s="8">
        <f t="shared" si="1"/>
        <v>13822</v>
      </c>
      <c r="L7" s="8">
        <f t="shared" si="1"/>
        <v>4532</v>
      </c>
      <c r="M7" s="8">
        <f t="shared" si="1"/>
        <v>9824</v>
      </c>
      <c r="N7" s="8">
        <f t="shared" si="1"/>
        <v>37400</v>
      </c>
      <c r="O7" s="8">
        <f t="shared" si="1"/>
        <v>16275</v>
      </c>
      <c r="P7" s="8">
        <f t="shared" si="1"/>
        <v>2322</v>
      </c>
      <c r="Q7" s="8">
        <f t="shared" si="1"/>
        <v>10625</v>
      </c>
    </row>
    <row r="8" spans="1:17" ht="7.5" customHeight="1">
      <c r="A8" s="87"/>
      <c r="B8" s="90"/>
      <c r="C8" s="93"/>
      <c r="D8" s="93"/>
      <c r="E8" s="93"/>
      <c r="F8" s="93"/>
      <c r="G8" s="87"/>
      <c r="H8" s="86"/>
      <c r="I8" s="8"/>
      <c r="J8" s="8"/>
      <c r="K8" s="8"/>
      <c r="L8" s="8"/>
      <c r="M8" s="8"/>
      <c r="N8" s="8"/>
      <c r="O8" s="8"/>
      <c r="P8" s="8"/>
      <c r="Q8" s="8"/>
    </row>
    <row r="9" spans="1:17" ht="10.5" customHeight="1">
      <c r="A9" s="87"/>
      <c r="B9" s="87"/>
      <c r="C9" s="90" t="s">
        <v>160</v>
      </c>
      <c r="D9" s="251" t="s">
        <v>159</v>
      </c>
      <c r="E9" s="249"/>
      <c r="F9" s="249"/>
      <c r="G9" s="87"/>
      <c r="H9" s="86">
        <f aca="true" t="shared" si="2" ref="H9:O9">SUM(H11:H14)</f>
        <v>34296</v>
      </c>
      <c r="I9" s="8">
        <f t="shared" si="2"/>
        <v>91685</v>
      </c>
      <c r="J9" s="8">
        <f t="shared" si="2"/>
        <v>3076</v>
      </c>
      <c r="K9" s="8">
        <f t="shared" si="2"/>
        <v>11521</v>
      </c>
      <c r="L9" s="8">
        <f t="shared" si="2"/>
        <v>3981</v>
      </c>
      <c r="M9" s="8">
        <f t="shared" si="2"/>
        <v>8389</v>
      </c>
      <c r="N9" s="8">
        <f t="shared" si="2"/>
        <v>30508</v>
      </c>
      <c r="O9" s="8">
        <f t="shared" si="2"/>
        <v>14087</v>
      </c>
      <c r="P9" s="89" t="s">
        <v>48</v>
      </c>
      <c r="Q9" s="89" t="s">
        <v>48</v>
      </c>
    </row>
    <row r="10" spans="1:17" ht="7.5" customHeight="1">
      <c r="A10" s="87"/>
      <c r="B10" s="87"/>
      <c r="C10" s="90"/>
      <c r="D10" s="94"/>
      <c r="E10" s="93"/>
      <c r="F10" s="93"/>
      <c r="G10" s="87"/>
      <c r="H10" s="86"/>
      <c r="I10" s="8"/>
      <c r="J10" s="8"/>
      <c r="K10" s="8"/>
      <c r="L10" s="8"/>
      <c r="M10" s="8"/>
      <c r="N10" s="8"/>
      <c r="O10" s="8"/>
      <c r="P10" s="8"/>
      <c r="Q10" s="8"/>
    </row>
    <row r="11" spans="1:17" ht="10.5" customHeight="1">
      <c r="A11" s="87"/>
      <c r="B11" s="87"/>
      <c r="C11" s="87"/>
      <c r="D11" s="91" t="s">
        <v>158</v>
      </c>
      <c r="E11" s="249" t="s">
        <v>157</v>
      </c>
      <c r="F11" s="249"/>
      <c r="G11" s="87"/>
      <c r="H11" s="86">
        <v>14493</v>
      </c>
      <c r="I11" s="8">
        <v>28986</v>
      </c>
      <c r="J11" s="89" t="s">
        <v>48</v>
      </c>
      <c r="K11" s="89" t="s">
        <v>48</v>
      </c>
      <c r="L11" s="89" t="s">
        <v>48</v>
      </c>
      <c r="M11" s="89" t="s">
        <v>48</v>
      </c>
      <c r="N11" s="89" t="s">
        <v>48</v>
      </c>
      <c r="O11" s="89" t="s">
        <v>48</v>
      </c>
      <c r="P11" s="89" t="s">
        <v>48</v>
      </c>
      <c r="Q11" s="89" t="s">
        <v>48</v>
      </c>
    </row>
    <row r="12" spans="1:17" ht="10.5" customHeight="1">
      <c r="A12" s="87"/>
      <c r="B12" s="87"/>
      <c r="C12" s="87"/>
      <c r="D12" s="91" t="s">
        <v>156</v>
      </c>
      <c r="E12" s="249" t="s">
        <v>155</v>
      </c>
      <c r="F12" s="249"/>
      <c r="G12" s="87"/>
      <c r="H12" s="86">
        <v>13353</v>
      </c>
      <c r="I12" s="8">
        <v>47619</v>
      </c>
      <c r="J12" s="8">
        <v>2740</v>
      </c>
      <c r="K12" s="8">
        <v>10536</v>
      </c>
      <c r="L12" s="8">
        <v>3588</v>
      </c>
      <c r="M12" s="8">
        <v>6636</v>
      </c>
      <c r="N12" s="8">
        <v>25698</v>
      </c>
      <c r="O12" s="8">
        <v>11377</v>
      </c>
      <c r="P12" s="89" t="s">
        <v>48</v>
      </c>
      <c r="Q12" s="89" t="s">
        <v>48</v>
      </c>
    </row>
    <row r="13" spans="1:17" ht="10.5" customHeight="1">
      <c r="A13" s="87"/>
      <c r="B13" s="87"/>
      <c r="C13" s="87"/>
      <c r="D13" s="91" t="s">
        <v>154</v>
      </c>
      <c r="E13" s="249" t="s">
        <v>153</v>
      </c>
      <c r="F13" s="249"/>
      <c r="G13" s="87"/>
      <c r="H13" s="86">
        <v>778</v>
      </c>
      <c r="I13" s="8">
        <v>1761</v>
      </c>
      <c r="J13" s="8">
        <v>10</v>
      </c>
      <c r="K13" s="8">
        <v>29</v>
      </c>
      <c r="L13" s="8">
        <v>11</v>
      </c>
      <c r="M13" s="8">
        <v>129</v>
      </c>
      <c r="N13" s="8">
        <v>359</v>
      </c>
      <c r="O13" s="8">
        <v>197</v>
      </c>
      <c r="P13" s="89" t="s">
        <v>48</v>
      </c>
      <c r="Q13" s="89" t="s">
        <v>48</v>
      </c>
    </row>
    <row r="14" spans="1:17" ht="10.5" customHeight="1">
      <c r="A14" s="87"/>
      <c r="B14" s="87"/>
      <c r="C14" s="87"/>
      <c r="D14" s="91" t="s">
        <v>152</v>
      </c>
      <c r="E14" s="249" t="s">
        <v>151</v>
      </c>
      <c r="F14" s="249"/>
      <c r="G14" s="87"/>
      <c r="H14" s="86">
        <v>5672</v>
      </c>
      <c r="I14" s="8">
        <v>13319</v>
      </c>
      <c r="J14" s="8">
        <v>326</v>
      </c>
      <c r="K14" s="8">
        <v>956</v>
      </c>
      <c r="L14" s="8">
        <v>382</v>
      </c>
      <c r="M14" s="8">
        <v>1624</v>
      </c>
      <c r="N14" s="8">
        <v>4451</v>
      </c>
      <c r="O14" s="8">
        <v>2513</v>
      </c>
      <c r="P14" s="89" t="s">
        <v>48</v>
      </c>
      <c r="Q14" s="89" t="s">
        <v>48</v>
      </c>
    </row>
    <row r="15" spans="1:17" ht="7.5" customHeight="1">
      <c r="A15" s="87"/>
      <c r="B15" s="87"/>
      <c r="C15" s="87"/>
      <c r="D15" s="88"/>
      <c r="E15" s="87"/>
      <c r="F15" s="87"/>
      <c r="G15" s="87"/>
      <c r="H15" s="86"/>
      <c r="I15" s="8"/>
      <c r="J15" s="8"/>
      <c r="K15" s="8"/>
      <c r="L15" s="8"/>
      <c r="M15" s="8"/>
      <c r="N15" s="8"/>
      <c r="O15" s="8"/>
      <c r="P15" s="8"/>
      <c r="Q15" s="8"/>
    </row>
    <row r="16" spans="1:17" ht="10.5" customHeight="1">
      <c r="A16" s="87"/>
      <c r="B16" s="87"/>
      <c r="C16" s="90" t="s">
        <v>150</v>
      </c>
      <c r="D16" s="251" t="s">
        <v>149</v>
      </c>
      <c r="E16" s="249"/>
      <c r="F16" s="249"/>
      <c r="G16" s="87"/>
      <c r="H16" s="86">
        <f aca="true" t="shared" si="3" ref="H16:Q16">SUM(H18,H22,H26,H30,H34,H36,H38,H42,H46,H48)</f>
        <v>4281</v>
      </c>
      <c r="I16" s="8">
        <f t="shared" si="3"/>
        <v>16281</v>
      </c>
      <c r="J16" s="8">
        <f t="shared" si="3"/>
        <v>443</v>
      </c>
      <c r="K16" s="8">
        <f t="shared" si="3"/>
        <v>2301</v>
      </c>
      <c r="L16" s="8">
        <f t="shared" si="3"/>
        <v>551</v>
      </c>
      <c r="M16" s="8">
        <f t="shared" si="3"/>
        <v>1435</v>
      </c>
      <c r="N16" s="8">
        <f t="shared" si="3"/>
        <v>6892</v>
      </c>
      <c r="O16" s="8">
        <f t="shared" si="3"/>
        <v>2188</v>
      </c>
      <c r="P16" s="8">
        <f t="shared" si="3"/>
        <v>2322</v>
      </c>
      <c r="Q16" s="8">
        <f t="shared" si="3"/>
        <v>10625</v>
      </c>
    </row>
    <row r="17" spans="1:17" ht="7.5" customHeight="1">
      <c r="A17" s="87"/>
      <c r="B17" s="87"/>
      <c r="C17" s="87"/>
      <c r="D17" s="88"/>
      <c r="E17" s="87"/>
      <c r="F17" s="87"/>
      <c r="G17" s="87"/>
      <c r="H17" s="86"/>
      <c r="I17" s="8"/>
      <c r="J17" s="8"/>
      <c r="K17" s="8"/>
      <c r="L17" s="8"/>
      <c r="M17" s="8"/>
      <c r="N17" s="8"/>
      <c r="O17" s="8"/>
      <c r="P17" s="8"/>
      <c r="Q17" s="8"/>
    </row>
    <row r="18" spans="1:17" ht="10.5" customHeight="1">
      <c r="A18" s="87"/>
      <c r="B18" s="87"/>
      <c r="C18" s="87"/>
      <c r="D18" s="91" t="s">
        <v>148</v>
      </c>
      <c r="E18" s="249" t="s">
        <v>147</v>
      </c>
      <c r="F18" s="249"/>
      <c r="G18" s="87"/>
      <c r="H18" s="86">
        <f>SUM(H19:H20)</f>
        <v>101</v>
      </c>
      <c r="I18" s="8">
        <f>SUM(I19:I20)</f>
        <v>404</v>
      </c>
      <c r="J18" s="89" t="s">
        <v>48</v>
      </c>
      <c r="K18" s="89" t="s">
        <v>48</v>
      </c>
      <c r="L18" s="89" t="s">
        <v>48</v>
      </c>
      <c r="M18" s="89" t="s">
        <v>48</v>
      </c>
      <c r="N18" s="89" t="s">
        <v>48</v>
      </c>
      <c r="O18" s="89" t="s">
        <v>48</v>
      </c>
      <c r="P18" s="89" t="s">
        <v>48</v>
      </c>
      <c r="Q18" s="89" t="s">
        <v>48</v>
      </c>
    </row>
    <row r="19" spans="1:17" ht="10.5" customHeight="1">
      <c r="A19" s="87"/>
      <c r="B19" s="87"/>
      <c r="C19" s="87"/>
      <c r="D19" s="88"/>
      <c r="E19" s="90" t="s">
        <v>125</v>
      </c>
      <c r="F19" s="93" t="s">
        <v>144</v>
      </c>
      <c r="G19" s="87"/>
      <c r="H19" s="86">
        <v>64</v>
      </c>
      <c r="I19" s="8">
        <v>256</v>
      </c>
      <c r="J19" s="89" t="s">
        <v>48</v>
      </c>
      <c r="K19" s="89" t="s">
        <v>48</v>
      </c>
      <c r="L19" s="89" t="s">
        <v>48</v>
      </c>
      <c r="M19" s="89" t="s">
        <v>48</v>
      </c>
      <c r="N19" s="89" t="s">
        <v>48</v>
      </c>
      <c r="O19" s="89" t="s">
        <v>48</v>
      </c>
      <c r="P19" s="89" t="s">
        <v>48</v>
      </c>
      <c r="Q19" s="89" t="s">
        <v>48</v>
      </c>
    </row>
    <row r="20" spans="1:17" ht="10.5" customHeight="1">
      <c r="A20" s="87"/>
      <c r="B20" s="87"/>
      <c r="C20" s="87"/>
      <c r="D20" s="88"/>
      <c r="E20" s="90" t="s">
        <v>123</v>
      </c>
      <c r="F20" s="93" t="s">
        <v>143</v>
      </c>
      <c r="G20" s="87"/>
      <c r="H20" s="86">
        <v>37</v>
      </c>
      <c r="I20" s="8">
        <v>148</v>
      </c>
      <c r="J20" s="89" t="s">
        <v>48</v>
      </c>
      <c r="K20" s="89" t="s">
        <v>48</v>
      </c>
      <c r="L20" s="89" t="s">
        <v>48</v>
      </c>
      <c r="M20" s="89" t="s">
        <v>48</v>
      </c>
      <c r="N20" s="89" t="s">
        <v>48</v>
      </c>
      <c r="O20" s="89" t="s">
        <v>48</v>
      </c>
      <c r="P20" s="89" t="s">
        <v>48</v>
      </c>
      <c r="Q20" s="89" t="s">
        <v>48</v>
      </c>
    </row>
    <row r="21" spans="1:17" ht="7.5" customHeight="1">
      <c r="A21" s="87"/>
      <c r="B21" s="87"/>
      <c r="C21" s="87"/>
      <c r="D21" s="88"/>
      <c r="E21" s="87"/>
      <c r="F21" s="87"/>
      <c r="G21" s="87"/>
      <c r="H21" s="86"/>
      <c r="I21" s="8"/>
      <c r="J21" s="8"/>
      <c r="K21" s="8"/>
      <c r="L21" s="8"/>
      <c r="M21" s="8"/>
      <c r="N21" s="8"/>
      <c r="O21" s="8"/>
      <c r="P21" s="8"/>
      <c r="Q21" s="8"/>
    </row>
    <row r="22" spans="1:17" ht="10.5" customHeight="1">
      <c r="A22" s="87"/>
      <c r="B22" s="87"/>
      <c r="C22" s="87"/>
      <c r="D22" s="91" t="s">
        <v>146</v>
      </c>
      <c r="E22" s="249" t="s">
        <v>145</v>
      </c>
      <c r="F22" s="249"/>
      <c r="G22" s="87"/>
      <c r="H22" s="86">
        <f>SUM(H23:H24)</f>
        <v>835</v>
      </c>
      <c r="I22" s="8">
        <f>SUM(I23:I24)</f>
        <v>2505</v>
      </c>
      <c r="J22" s="89" t="s">
        <v>48</v>
      </c>
      <c r="K22" s="89" t="s">
        <v>48</v>
      </c>
      <c r="L22" s="89" t="s">
        <v>48</v>
      </c>
      <c r="M22" s="8">
        <f>SUM(M23:M24)</f>
        <v>1</v>
      </c>
      <c r="N22" s="8">
        <f>SUM(N23:N24)</f>
        <v>3</v>
      </c>
      <c r="O22" s="8">
        <f>SUM(O23:O24)</f>
        <v>1</v>
      </c>
      <c r="P22" s="89" t="s">
        <v>48</v>
      </c>
      <c r="Q22" s="89" t="s">
        <v>48</v>
      </c>
    </row>
    <row r="23" spans="1:17" ht="10.5" customHeight="1">
      <c r="A23" s="87"/>
      <c r="B23" s="87"/>
      <c r="C23" s="87"/>
      <c r="D23" s="91"/>
      <c r="E23" s="90" t="s">
        <v>125</v>
      </c>
      <c r="F23" s="93" t="s">
        <v>144</v>
      </c>
      <c r="G23" s="87"/>
      <c r="H23" s="86">
        <v>519</v>
      </c>
      <c r="I23" s="8">
        <v>1557</v>
      </c>
      <c r="J23" s="89" t="s">
        <v>48</v>
      </c>
      <c r="K23" s="89" t="s">
        <v>48</v>
      </c>
      <c r="L23" s="89" t="s">
        <v>48</v>
      </c>
      <c r="M23" s="8">
        <v>1</v>
      </c>
      <c r="N23" s="8">
        <v>3</v>
      </c>
      <c r="O23" s="8">
        <v>1</v>
      </c>
      <c r="P23" s="89" t="s">
        <v>48</v>
      </c>
      <c r="Q23" s="89" t="s">
        <v>48</v>
      </c>
    </row>
    <row r="24" spans="1:17" ht="10.5" customHeight="1">
      <c r="A24" s="87"/>
      <c r="B24" s="87"/>
      <c r="C24" s="87"/>
      <c r="D24" s="91"/>
      <c r="E24" s="90" t="s">
        <v>123</v>
      </c>
      <c r="F24" s="93" t="s">
        <v>143</v>
      </c>
      <c r="G24" s="87"/>
      <c r="H24" s="86">
        <v>316</v>
      </c>
      <c r="I24" s="8">
        <v>948</v>
      </c>
      <c r="J24" s="89" t="s">
        <v>48</v>
      </c>
      <c r="K24" s="89" t="s">
        <v>48</v>
      </c>
      <c r="L24" s="89" t="s">
        <v>48</v>
      </c>
      <c r="M24" s="89" t="s">
        <v>48</v>
      </c>
      <c r="N24" s="89" t="s">
        <v>48</v>
      </c>
      <c r="O24" s="89" t="s">
        <v>48</v>
      </c>
      <c r="P24" s="89" t="s">
        <v>48</v>
      </c>
      <c r="Q24" s="89" t="s">
        <v>48</v>
      </c>
    </row>
    <row r="25" spans="1:17" ht="7.5" customHeight="1">
      <c r="A25" s="87"/>
      <c r="B25" s="87"/>
      <c r="C25" s="87"/>
      <c r="D25" s="88"/>
      <c r="E25" s="87"/>
      <c r="F25" s="87"/>
      <c r="G25" s="87"/>
      <c r="H25" s="86"/>
      <c r="I25" s="8"/>
      <c r="J25" s="8"/>
      <c r="K25" s="8"/>
      <c r="L25" s="8"/>
      <c r="M25" s="8"/>
      <c r="N25" s="8"/>
      <c r="O25" s="8"/>
      <c r="P25" s="8"/>
      <c r="Q25" s="8"/>
    </row>
    <row r="26" spans="1:17" ht="10.5" customHeight="1">
      <c r="A26" s="87"/>
      <c r="B26" s="87"/>
      <c r="C26" s="87"/>
      <c r="D26" s="91" t="s">
        <v>142</v>
      </c>
      <c r="E26" s="249" t="s">
        <v>141</v>
      </c>
      <c r="F26" s="249"/>
      <c r="G26" s="87"/>
      <c r="H26" s="86">
        <f aca="true" t="shared" si="4" ref="H26:Q26">SUM(H27:H28)</f>
        <v>227</v>
      </c>
      <c r="I26" s="8">
        <f t="shared" si="4"/>
        <v>1316</v>
      </c>
      <c r="J26" s="8">
        <f t="shared" si="4"/>
        <v>73</v>
      </c>
      <c r="K26" s="8">
        <f t="shared" si="4"/>
        <v>426</v>
      </c>
      <c r="L26" s="8">
        <f t="shared" si="4"/>
        <v>91</v>
      </c>
      <c r="M26" s="8">
        <f t="shared" si="4"/>
        <v>176</v>
      </c>
      <c r="N26" s="8">
        <f t="shared" si="4"/>
        <v>1036</v>
      </c>
      <c r="O26" s="8">
        <f t="shared" si="4"/>
        <v>309</v>
      </c>
      <c r="P26" s="8">
        <f t="shared" si="4"/>
        <v>227</v>
      </c>
      <c r="Q26" s="8">
        <f t="shared" si="4"/>
        <v>1316</v>
      </c>
    </row>
    <row r="27" spans="1:17" ht="10.5" customHeight="1">
      <c r="A27" s="87"/>
      <c r="B27" s="87"/>
      <c r="C27" s="87"/>
      <c r="D27" s="88"/>
      <c r="E27" s="90" t="s">
        <v>125</v>
      </c>
      <c r="F27" s="93" t="s">
        <v>138</v>
      </c>
      <c r="G27" s="87"/>
      <c r="H27" s="86">
        <v>165</v>
      </c>
      <c r="I27" s="8">
        <v>966</v>
      </c>
      <c r="J27" s="8">
        <v>51</v>
      </c>
      <c r="K27" s="8">
        <v>297</v>
      </c>
      <c r="L27" s="8">
        <v>64</v>
      </c>
      <c r="M27" s="8">
        <v>126</v>
      </c>
      <c r="N27" s="8">
        <v>749</v>
      </c>
      <c r="O27" s="8">
        <v>228</v>
      </c>
      <c r="P27" s="8">
        <v>165</v>
      </c>
      <c r="Q27" s="8">
        <v>966</v>
      </c>
    </row>
    <row r="28" spans="1:17" ht="10.5" customHeight="1">
      <c r="A28" s="87"/>
      <c r="B28" s="87"/>
      <c r="C28" s="87"/>
      <c r="D28" s="88"/>
      <c r="E28" s="90" t="s">
        <v>123</v>
      </c>
      <c r="F28" s="93" t="s">
        <v>137</v>
      </c>
      <c r="G28" s="87"/>
      <c r="H28" s="86">
        <v>62</v>
      </c>
      <c r="I28" s="8">
        <v>350</v>
      </c>
      <c r="J28" s="8">
        <v>22</v>
      </c>
      <c r="K28" s="8">
        <v>129</v>
      </c>
      <c r="L28" s="8">
        <v>27</v>
      </c>
      <c r="M28" s="8">
        <v>50</v>
      </c>
      <c r="N28" s="8">
        <v>287</v>
      </c>
      <c r="O28" s="8">
        <v>81</v>
      </c>
      <c r="P28" s="8">
        <v>62</v>
      </c>
      <c r="Q28" s="8">
        <v>350</v>
      </c>
    </row>
    <row r="29" spans="1:17" ht="7.5" customHeight="1">
      <c r="A29" s="87"/>
      <c r="B29" s="87"/>
      <c r="C29" s="87"/>
      <c r="D29" s="88"/>
      <c r="E29" s="87"/>
      <c r="F29" s="87"/>
      <c r="G29" s="87"/>
      <c r="H29" s="86"/>
      <c r="I29" s="8"/>
      <c r="J29" s="8"/>
      <c r="K29" s="8"/>
      <c r="L29" s="8"/>
      <c r="M29" s="8"/>
      <c r="N29" s="8"/>
      <c r="O29" s="8"/>
      <c r="P29" s="8"/>
      <c r="Q29" s="8"/>
    </row>
    <row r="30" spans="1:17" ht="10.5" customHeight="1">
      <c r="A30" s="87"/>
      <c r="B30" s="87"/>
      <c r="C30" s="87"/>
      <c r="D30" s="91" t="s">
        <v>140</v>
      </c>
      <c r="E30" s="249" t="s">
        <v>139</v>
      </c>
      <c r="F30" s="249"/>
      <c r="G30" s="87"/>
      <c r="H30" s="86">
        <f aca="true" t="shared" si="5" ref="H30:Q30">SUM(H31:H32)</f>
        <v>1033</v>
      </c>
      <c r="I30" s="8">
        <f t="shared" si="5"/>
        <v>4734</v>
      </c>
      <c r="J30" s="8">
        <f t="shared" si="5"/>
        <v>114</v>
      </c>
      <c r="K30" s="8">
        <f t="shared" si="5"/>
        <v>563</v>
      </c>
      <c r="L30" s="8">
        <f t="shared" si="5"/>
        <v>142</v>
      </c>
      <c r="M30" s="8">
        <f t="shared" si="5"/>
        <v>459</v>
      </c>
      <c r="N30" s="8">
        <f t="shared" si="5"/>
        <v>2239</v>
      </c>
      <c r="O30" s="8">
        <f t="shared" si="5"/>
        <v>727</v>
      </c>
      <c r="P30" s="8">
        <f t="shared" si="5"/>
        <v>1033</v>
      </c>
      <c r="Q30" s="8">
        <f t="shared" si="5"/>
        <v>4734</v>
      </c>
    </row>
    <row r="31" spans="1:17" ht="10.5" customHeight="1">
      <c r="A31" s="87"/>
      <c r="B31" s="87"/>
      <c r="C31" s="87"/>
      <c r="D31" s="88"/>
      <c r="E31" s="90" t="s">
        <v>125</v>
      </c>
      <c r="F31" s="93" t="s">
        <v>138</v>
      </c>
      <c r="G31" s="87"/>
      <c r="H31" s="86">
        <v>660</v>
      </c>
      <c r="I31" s="8">
        <v>3044</v>
      </c>
      <c r="J31" s="8">
        <v>70</v>
      </c>
      <c r="K31" s="8">
        <v>349</v>
      </c>
      <c r="L31" s="8">
        <v>87</v>
      </c>
      <c r="M31" s="8">
        <v>293</v>
      </c>
      <c r="N31" s="8">
        <v>1442</v>
      </c>
      <c r="O31" s="8">
        <v>466</v>
      </c>
      <c r="P31" s="8">
        <v>660</v>
      </c>
      <c r="Q31" s="8">
        <v>3044</v>
      </c>
    </row>
    <row r="32" spans="1:17" ht="10.5" customHeight="1">
      <c r="A32" s="87"/>
      <c r="B32" s="87"/>
      <c r="C32" s="87"/>
      <c r="D32" s="88"/>
      <c r="E32" s="90" t="s">
        <v>123</v>
      </c>
      <c r="F32" s="93" t="s">
        <v>137</v>
      </c>
      <c r="G32" s="87"/>
      <c r="H32" s="86">
        <v>373</v>
      </c>
      <c r="I32" s="8">
        <v>1690</v>
      </c>
      <c r="J32" s="8">
        <v>44</v>
      </c>
      <c r="K32" s="8">
        <v>214</v>
      </c>
      <c r="L32" s="8">
        <v>55</v>
      </c>
      <c r="M32" s="8">
        <v>166</v>
      </c>
      <c r="N32" s="8">
        <v>797</v>
      </c>
      <c r="O32" s="8">
        <v>261</v>
      </c>
      <c r="P32" s="8">
        <v>373</v>
      </c>
      <c r="Q32" s="8">
        <v>1690</v>
      </c>
    </row>
    <row r="33" spans="1:17" ht="7.5" customHeight="1">
      <c r="A33" s="87"/>
      <c r="B33" s="87"/>
      <c r="C33" s="87"/>
      <c r="D33" s="88"/>
      <c r="E33" s="87"/>
      <c r="F33" s="87"/>
      <c r="G33" s="87"/>
      <c r="H33" s="86"/>
      <c r="I33" s="8"/>
      <c r="J33" s="8"/>
      <c r="K33" s="8"/>
      <c r="L33" s="8"/>
      <c r="M33" s="8"/>
      <c r="N33" s="8"/>
      <c r="O33" s="8"/>
      <c r="P33" s="8"/>
      <c r="Q33" s="8"/>
    </row>
    <row r="34" spans="1:17" ht="10.5" customHeight="1">
      <c r="A34" s="87"/>
      <c r="B34" s="87"/>
      <c r="C34" s="87"/>
      <c r="D34" s="91" t="s">
        <v>136</v>
      </c>
      <c r="E34" s="252" t="s">
        <v>135</v>
      </c>
      <c r="F34" s="252"/>
      <c r="G34" s="87"/>
      <c r="H34" s="86">
        <v>165</v>
      </c>
      <c r="I34" s="8">
        <v>521</v>
      </c>
      <c r="J34" s="8">
        <v>3</v>
      </c>
      <c r="K34" s="8">
        <v>12</v>
      </c>
      <c r="L34" s="8">
        <v>3</v>
      </c>
      <c r="M34" s="8">
        <v>27</v>
      </c>
      <c r="N34" s="8">
        <v>97</v>
      </c>
      <c r="O34" s="8">
        <v>36</v>
      </c>
      <c r="P34" s="89" t="s">
        <v>48</v>
      </c>
      <c r="Q34" s="89" t="s">
        <v>48</v>
      </c>
    </row>
    <row r="35" spans="1:17" ht="7.5" customHeight="1">
      <c r="A35" s="87"/>
      <c r="B35" s="87"/>
      <c r="C35" s="87"/>
      <c r="D35" s="88"/>
      <c r="E35" s="87"/>
      <c r="F35" s="87"/>
      <c r="G35" s="87"/>
      <c r="H35" s="86"/>
      <c r="I35" s="8"/>
      <c r="J35" s="8"/>
      <c r="K35" s="8"/>
      <c r="L35" s="8"/>
      <c r="M35" s="8"/>
      <c r="N35" s="8"/>
      <c r="O35" s="8"/>
      <c r="P35" s="8"/>
      <c r="Q35" s="8"/>
    </row>
    <row r="36" spans="1:17" ht="10.5" customHeight="1">
      <c r="A36" s="87"/>
      <c r="B36" s="87"/>
      <c r="C36" s="87"/>
      <c r="D36" s="91" t="s">
        <v>134</v>
      </c>
      <c r="E36" s="252" t="s">
        <v>133</v>
      </c>
      <c r="F36" s="252"/>
      <c r="G36" s="87"/>
      <c r="H36" s="86">
        <v>454</v>
      </c>
      <c r="I36" s="8">
        <v>2094</v>
      </c>
      <c r="J36" s="8">
        <v>102</v>
      </c>
      <c r="K36" s="8">
        <v>504</v>
      </c>
      <c r="L36" s="8">
        <v>123</v>
      </c>
      <c r="M36" s="8">
        <v>336</v>
      </c>
      <c r="N36" s="8">
        <v>1590</v>
      </c>
      <c r="O36" s="8">
        <v>458</v>
      </c>
      <c r="P36" s="8">
        <v>387</v>
      </c>
      <c r="Q36" s="8">
        <v>1785</v>
      </c>
    </row>
    <row r="37" spans="1:17" ht="7.5" customHeight="1">
      <c r="A37" s="87"/>
      <c r="B37" s="87"/>
      <c r="C37" s="87"/>
      <c r="D37" s="88"/>
      <c r="E37" s="87"/>
      <c r="F37" s="87"/>
      <c r="G37" s="87"/>
      <c r="H37" s="86"/>
      <c r="I37" s="8"/>
      <c r="J37" s="8"/>
      <c r="K37" s="8"/>
      <c r="L37" s="8"/>
      <c r="M37" s="8"/>
      <c r="N37" s="8"/>
      <c r="O37" s="8"/>
      <c r="P37" s="8"/>
      <c r="Q37" s="8"/>
    </row>
    <row r="38" spans="1:17" ht="10.5" customHeight="1">
      <c r="A38" s="87"/>
      <c r="B38" s="87"/>
      <c r="C38" s="87"/>
      <c r="D38" s="91" t="s">
        <v>132</v>
      </c>
      <c r="E38" s="252" t="s">
        <v>131</v>
      </c>
      <c r="F38" s="252"/>
      <c r="G38" s="87" t="s">
        <v>126</v>
      </c>
      <c r="H38" s="86">
        <v>58</v>
      </c>
      <c r="I38" s="8">
        <v>265</v>
      </c>
      <c r="J38" s="89" t="s">
        <v>48</v>
      </c>
      <c r="K38" s="89" t="s">
        <v>48</v>
      </c>
      <c r="L38" s="89" t="s">
        <v>48</v>
      </c>
      <c r="M38" s="8">
        <v>5</v>
      </c>
      <c r="N38" s="8">
        <v>37</v>
      </c>
      <c r="O38" s="8">
        <v>9</v>
      </c>
      <c r="P38" s="8">
        <v>8</v>
      </c>
      <c r="Q38" s="8">
        <v>48</v>
      </c>
    </row>
    <row r="39" spans="1:17" ht="10.5" customHeight="1">
      <c r="A39" s="87"/>
      <c r="B39" s="87"/>
      <c r="C39" s="87"/>
      <c r="D39" s="88"/>
      <c r="E39" s="90" t="s">
        <v>125</v>
      </c>
      <c r="F39" s="93" t="s">
        <v>130</v>
      </c>
      <c r="G39" s="87"/>
      <c r="H39" s="86">
        <v>32</v>
      </c>
      <c r="I39" s="8">
        <v>144</v>
      </c>
      <c r="J39" s="89" t="s">
        <v>48</v>
      </c>
      <c r="K39" s="89" t="s">
        <v>48</v>
      </c>
      <c r="L39" s="89" t="s">
        <v>48</v>
      </c>
      <c r="M39" s="8">
        <v>2</v>
      </c>
      <c r="N39" s="8">
        <v>12</v>
      </c>
      <c r="O39" s="8">
        <v>2</v>
      </c>
      <c r="P39" s="8">
        <v>3</v>
      </c>
      <c r="Q39" s="8">
        <v>13</v>
      </c>
    </row>
    <row r="40" spans="1:17" ht="10.5" customHeight="1">
      <c r="A40" s="87"/>
      <c r="B40" s="87"/>
      <c r="C40" s="87"/>
      <c r="D40" s="88"/>
      <c r="E40" s="90" t="s">
        <v>123</v>
      </c>
      <c r="F40" s="93" t="s">
        <v>129</v>
      </c>
      <c r="G40" s="87"/>
      <c r="H40" s="86">
        <v>18</v>
      </c>
      <c r="I40" s="8">
        <v>76</v>
      </c>
      <c r="J40" s="89" t="s">
        <v>48</v>
      </c>
      <c r="K40" s="89" t="s">
        <v>48</v>
      </c>
      <c r="L40" s="89" t="s">
        <v>48</v>
      </c>
      <c r="M40" s="89" t="s">
        <v>48</v>
      </c>
      <c r="N40" s="89" t="s">
        <v>48</v>
      </c>
      <c r="O40" s="89" t="s">
        <v>48</v>
      </c>
      <c r="P40" s="8">
        <v>2</v>
      </c>
      <c r="Q40" s="8">
        <v>10</v>
      </c>
    </row>
    <row r="41" spans="1:17" ht="7.5" customHeight="1">
      <c r="A41" s="87"/>
      <c r="B41" s="87"/>
      <c r="C41" s="87"/>
      <c r="D41" s="88"/>
      <c r="E41" s="87"/>
      <c r="F41" s="87"/>
      <c r="G41" s="87"/>
      <c r="H41" s="86"/>
      <c r="I41" s="8"/>
      <c r="J41" s="8"/>
      <c r="K41" s="8"/>
      <c r="L41" s="8"/>
      <c r="M41" s="8"/>
      <c r="N41" s="8"/>
      <c r="O41" s="8"/>
      <c r="P41" s="8"/>
      <c r="Q41" s="8"/>
    </row>
    <row r="42" spans="1:17" ht="10.5" customHeight="1">
      <c r="A42" s="87"/>
      <c r="B42" s="87"/>
      <c r="C42" s="87"/>
      <c r="D42" s="91" t="s">
        <v>128</v>
      </c>
      <c r="E42" s="249" t="s">
        <v>127</v>
      </c>
      <c r="F42" s="249"/>
      <c r="G42" s="87" t="s">
        <v>126</v>
      </c>
      <c r="H42" s="86">
        <v>130</v>
      </c>
      <c r="I42" s="8">
        <v>838</v>
      </c>
      <c r="J42" s="8">
        <v>73</v>
      </c>
      <c r="K42" s="8">
        <v>481</v>
      </c>
      <c r="L42" s="8">
        <v>101</v>
      </c>
      <c r="M42" s="8">
        <v>108</v>
      </c>
      <c r="N42" s="8">
        <v>711</v>
      </c>
      <c r="O42" s="8">
        <v>188</v>
      </c>
      <c r="P42" s="8">
        <v>130</v>
      </c>
      <c r="Q42" s="8">
        <v>838</v>
      </c>
    </row>
    <row r="43" spans="1:17" ht="10.5" customHeight="1">
      <c r="A43" s="87"/>
      <c r="B43" s="87"/>
      <c r="C43" s="87"/>
      <c r="D43" s="88"/>
      <c r="E43" s="90" t="s">
        <v>125</v>
      </c>
      <c r="F43" s="92" t="s">
        <v>124</v>
      </c>
      <c r="G43" s="87"/>
      <c r="H43" s="86">
        <v>77</v>
      </c>
      <c r="I43" s="8">
        <v>496</v>
      </c>
      <c r="J43" s="8">
        <v>46</v>
      </c>
      <c r="K43" s="8">
        <v>308</v>
      </c>
      <c r="L43" s="8">
        <v>65</v>
      </c>
      <c r="M43" s="8">
        <v>65</v>
      </c>
      <c r="N43" s="8">
        <v>428</v>
      </c>
      <c r="O43" s="8">
        <v>114</v>
      </c>
      <c r="P43" s="8">
        <v>77</v>
      </c>
      <c r="Q43" s="8">
        <v>496</v>
      </c>
    </row>
    <row r="44" spans="1:17" ht="10.5" customHeight="1">
      <c r="A44" s="87"/>
      <c r="B44" s="87"/>
      <c r="C44" s="87"/>
      <c r="D44" s="88"/>
      <c r="E44" s="90" t="s">
        <v>123</v>
      </c>
      <c r="F44" s="92" t="s">
        <v>122</v>
      </c>
      <c r="G44" s="87"/>
      <c r="H44" s="86">
        <v>44</v>
      </c>
      <c r="I44" s="8">
        <v>285</v>
      </c>
      <c r="J44" s="8">
        <v>26</v>
      </c>
      <c r="K44" s="8">
        <v>168</v>
      </c>
      <c r="L44" s="8">
        <v>35</v>
      </c>
      <c r="M44" s="8">
        <v>37</v>
      </c>
      <c r="N44" s="8">
        <v>245</v>
      </c>
      <c r="O44" s="8">
        <v>65</v>
      </c>
      <c r="P44" s="8">
        <v>44</v>
      </c>
      <c r="Q44" s="8">
        <v>285</v>
      </c>
    </row>
    <row r="45" spans="1:17" ht="7.5" customHeight="1">
      <c r="A45" s="87"/>
      <c r="B45" s="87"/>
      <c r="C45" s="87"/>
      <c r="D45" s="88"/>
      <c r="E45" s="87"/>
      <c r="F45" s="87"/>
      <c r="G45" s="87"/>
      <c r="H45" s="86"/>
      <c r="I45" s="8"/>
      <c r="J45" s="8"/>
      <c r="K45" s="8"/>
      <c r="L45" s="8"/>
      <c r="M45" s="8"/>
      <c r="N45" s="8"/>
      <c r="O45" s="8"/>
      <c r="P45" s="8"/>
      <c r="Q45" s="8"/>
    </row>
    <row r="46" spans="1:17" ht="10.5" customHeight="1">
      <c r="A46" s="87"/>
      <c r="B46" s="87"/>
      <c r="C46" s="87"/>
      <c r="D46" s="91" t="s">
        <v>121</v>
      </c>
      <c r="E46" s="249" t="s">
        <v>120</v>
      </c>
      <c r="F46" s="249"/>
      <c r="G46" s="87"/>
      <c r="H46" s="86">
        <v>469</v>
      </c>
      <c r="I46" s="8">
        <v>990</v>
      </c>
      <c r="J46" s="89" t="s">
        <v>48</v>
      </c>
      <c r="K46" s="89" t="s">
        <v>48</v>
      </c>
      <c r="L46" s="89" t="s">
        <v>48</v>
      </c>
      <c r="M46" s="8">
        <v>3</v>
      </c>
      <c r="N46" s="8">
        <v>6</v>
      </c>
      <c r="O46" s="8">
        <v>3</v>
      </c>
      <c r="P46" s="89" t="s">
        <v>48</v>
      </c>
      <c r="Q46" s="89" t="s">
        <v>48</v>
      </c>
    </row>
    <row r="47" spans="1:17" ht="7.5" customHeight="1">
      <c r="A47" s="87"/>
      <c r="B47" s="87"/>
      <c r="C47" s="87"/>
      <c r="D47" s="88"/>
      <c r="E47" s="87"/>
      <c r="F47" s="87"/>
      <c r="G47" s="87"/>
      <c r="H47" s="86"/>
      <c r="I47" s="8"/>
      <c r="J47" s="8"/>
      <c r="K47" s="8"/>
      <c r="L47" s="8"/>
      <c r="M47" s="8"/>
      <c r="N47" s="8"/>
      <c r="O47" s="8"/>
      <c r="P47" s="8"/>
      <c r="Q47" s="8"/>
    </row>
    <row r="48" spans="1:17" ht="10.5" customHeight="1">
      <c r="A48" s="87"/>
      <c r="B48" s="87"/>
      <c r="C48" s="87"/>
      <c r="D48" s="91" t="s">
        <v>119</v>
      </c>
      <c r="E48" s="249" t="s">
        <v>118</v>
      </c>
      <c r="F48" s="249"/>
      <c r="G48" s="87"/>
      <c r="H48" s="86">
        <v>809</v>
      </c>
      <c r="I48" s="8">
        <v>2614</v>
      </c>
      <c r="J48" s="8">
        <v>78</v>
      </c>
      <c r="K48" s="8">
        <v>315</v>
      </c>
      <c r="L48" s="8">
        <v>91</v>
      </c>
      <c r="M48" s="8">
        <v>320</v>
      </c>
      <c r="N48" s="8">
        <v>1173</v>
      </c>
      <c r="O48" s="8">
        <v>457</v>
      </c>
      <c r="P48" s="8">
        <v>537</v>
      </c>
      <c r="Q48" s="8">
        <v>1904</v>
      </c>
    </row>
    <row r="49" spans="1:17" ht="7.5" customHeight="1">
      <c r="A49" s="87"/>
      <c r="B49" s="87"/>
      <c r="C49" s="87"/>
      <c r="D49" s="88"/>
      <c r="E49" s="87"/>
      <c r="F49" s="87"/>
      <c r="G49" s="87"/>
      <c r="H49" s="86"/>
      <c r="I49" s="8"/>
      <c r="J49" s="8"/>
      <c r="K49" s="8"/>
      <c r="L49" s="8"/>
      <c r="M49" s="8"/>
      <c r="N49" s="8"/>
      <c r="O49" s="8"/>
      <c r="P49" s="8"/>
      <c r="Q49" s="8"/>
    </row>
    <row r="50" spans="1:17" ht="10.5" customHeight="1">
      <c r="A50" s="87"/>
      <c r="B50" s="90" t="s">
        <v>117</v>
      </c>
      <c r="C50" s="249" t="s">
        <v>116</v>
      </c>
      <c r="D50" s="249"/>
      <c r="E50" s="249"/>
      <c r="F50" s="249"/>
      <c r="G50" s="87"/>
      <c r="H50" s="86">
        <v>104</v>
      </c>
      <c r="I50" s="8">
        <v>280</v>
      </c>
      <c r="J50" s="8">
        <v>3</v>
      </c>
      <c r="K50" s="8">
        <v>15</v>
      </c>
      <c r="L50" s="8">
        <v>3</v>
      </c>
      <c r="M50" s="8">
        <v>9</v>
      </c>
      <c r="N50" s="8">
        <v>41</v>
      </c>
      <c r="O50" s="8">
        <v>15</v>
      </c>
      <c r="P50" s="8">
        <v>4</v>
      </c>
      <c r="Q50" s="8">
        <v>21</v>
      </c>
    </row>
    <row r="51" spans="1:17" ht="7.5" customHeight="1">
      <c r="A51" s="87"/>
      <c r="B51" s="87"/>
      <c r="C51" s="87"/>
      <c r="D51" s="88"/>
      <c r="E51" s="87"/>
      <c r="F51" s="87"/>
      <c r="G51" s="87"/>
      <c r="H51" s="86"/>
      <c r="I51" s="8"/>
      <c r="J51" s="8"/>
      <c r="K51" s="8"/>
      <c r="L51" s="8"/>
      <c r="M51" s="8"/>
      <c r="N51" s="8"/>
      <c r="O51" s="8"/>
      <c r="P51" s="8"/>
      <c r="Q51" s="8"/>
    </row>
    <row r="52" spans="1:17" ht="10.5" customHeight="1">
      <c r="A52" s="87"/>
      <c r="B52" s="90" t="s">
        <v>115</v>
      </c>
      <c r="C52" s="249" t="s">
        <v>114</v>
      </c>
      <c r="D52" s="249"/>
      <c r="E52" s="249"/>
      <c r="F52" s="249"/>
      <c r="G52" s="87"/>
      <c r="H52" s="86">
        <v>18879</v>
      </c>
      <c r="I52" s="8">
        <v>18879</v>
      </c>
      <c r="J52" s="89" t="s">
        <v>48</v>
      </c>
      <c r="K52" s="89" t="s">
        <v>48</v>
      </c>
      <c r="L52" s="89" t="s">
        <v>48</v>
      </c>
      <c r="M52" s="8">
        <v>51</v>
      </c>
      <c r="N52" s="8">
        <v>51</v>
      </c>
      <c r="O52" s="8">
        <v>51</v>
      </c>
      <c r="P52" s="89" t="s">
        <v>48</v>
      </c>
      <c r="Q52" s="89" t="s">
        <v>48</v>
      </c>
    </row>
    <row r="53" spans="1:17" ht="7.5" customHeight="1">
      <c r="A53" s="87"/>
      <c r="B53" s="87"/>
      <c r="C53" s="87"/>
      <c r="D53" s="88"/>
      <c r="E53" s="87"/>
      <c r="F53" s="87"/>
      <c r="G53" s="87"/>
      <c r="H53" s="86"/>
      <c r="I53" s="8"/>
      <c r="J53" s="8"/>
      <c r="K53" s="8"/>
      <c r="L53" s="8"/>
      <c r="M53" s="8"/>
      <c r="N53" s="8"/>
      <c r="O53" s="8"/>
      <c r="P53" s="8"/>
      <c r="Q53" s="8"/>
    </row>
    <row r="54" spans="1:17" ht="10.5" customHeight="1">
      <c r="A54" s="87" t="s">
        <v>82</v>
      </c>
      <c r="B54" s="87"/>
      <c r="C54" s="87"/>
      <c r="D54" s="88"/>
      <c r="E54" s="87"/>
      <c r="F54" s="87"/>
      <c r="G54" s="87"/>
      <c r="H54" s="86"/>
      <c r="I54" s="8"/>
      <c r="J54" s="8"/>
      <c r="K54" s="8"/>
      <c r="L54" s="8"/>
      <c r="M54" s="8"/>
      <c r="N54" s="8"/>
      <c r="O54" s="8"/>
      <c r="P54" s="8"/>
      <c r="Q54" s="8"/>
    </row>
    <row r="55" spans="1:17" ht="10.5" customHeight="1">
      <c r="A55" s="249" t="s">
        <v>113</v>
      </c>
      <c r="B55" s="249"/>
      <c r="C55" s="249"/>
      <c r="D55" s="249"/>
      <c r="E55" s="249"/>
      <c r="F55" s="249"/>
      <c r="G55" s="87"/>
      <c r="H55" s="86">
        <v>1351</v>
      </c>
      <c r="I55" s="8">
        <v>3547</v>
      </c>
      <c r="J55" s="8">
        <v>265</v>
      </c>
      <c r="K55" s="8">
        <v>777</v>
      </c>
      <c r="L55" s="8">
        <v>313</v>
      </c>
      <c r="M55" s="8">
        <v>1249</v>
      </c>
      <c r="N55" s="8">
        <v>3338</v>
      </c>
      <c r="O55" s="8">
        <v>1956</v>
      </c>
      <c r="P55" s="89" t="s">
        <v>48</v>
      </c>
      <c r="Q55" s="89" t="s">
        <v>48</v>
      </c>
    </row>
    <row r="56" spans="1:17" ht="7.5" customHeight="1">
      <c r="A56" s="87"/>
      <c r="B56" s="87"/>
      <c r="C56" s="87"/>
      <c r="D56" s="88"/>
      <c r="E56" s="87"/>
      <c r="F56" s="87"/>
      <c r="G56" s="87"/>
      <c r="H56" s="86"/>
      <c r="I56" s="8"/>
      <c r="J56" s="8"/>
      <c r="K56" s="8"/>
      <c r="L56" s="8"/>
      <c r="M56" s="8"/>
      <c r="N56" s="8"/>
      <c r="O56" s="8"/>
      <c r="P56" s="8"/>
      <c r="Q56" s="8"/>
    </row>
    <row r="57" spans="1:17" ht="10.5" customHeight="1">
      <c r="A57" s="254" t="s">
        <v>112</v>
      </c>
      <c r="B57" s="254"/>
      <c r="C57" s="254"/>
      <c r="D57" s="254"/>
      <c r="E57" s="254"/>
      <c r="F57" s="254"/>
      <c r="G57" s="85"/>
      <c r="H57" s="84">
        <v>122</v>
      </c>
      <c r="I57" s="13">
        <v>317</v>
      </c>
      <c r="J57" s="13">
        <v>9</v>
      </c>
      <c r="K57" s="13">
        <v>27</v>
      </c>
      <c r="L57" s="13">
        <v>10</v>
      </c>
      <c r="M57" s="13">
        <v>103</v>
      </c>
      <c r="N57" s="13">
        <v>278</v>
      </c>
      <c r="O57" s="13">
        <v>163</v>
      </c>
      <c r="P57" s="83" t="s">
        <v>48</v>
      </c>
      <c r="Q57" s="83" t="s">
        <v>48</v>
      </c>
    </row>
    <row r="58" ht="10.5" customHeight="1">
      <c r="A58" s="10" t="s">
        <v>111</v>
      </c>
    </row>
  </sheetData>
  <sheetProtection/>
  <mergeCells count="37">
    <mergeCell ref="A5:F5"/>
    <mergeCell ref="D16:F16"/>
    <mergeCell ref="E18:F18"/>
    <mergeCell ref="E14:F14"/>
    <mergeCell ref="E13:F13"/>
    <mergeCell ref="A57:F57"/>
    <mergeCell ref="A55:F55"/>
    <mergeCell ref="H2:H4"/>
    <mergeCell ref="I2:I4"/>
    <mergeCell ref="E46:F46"/>
    <mergeCell ref="E48:F48"/>
    <mergeCell ref="C50:F50"/>
    <mergeCell ref="C52:F52"/>
    <mergeCell ref="E34:F34"/>
    <mergeCell ref="E36:F36"/>
    <mergeCell ref="E38:F38"/>
    <mergeCell ref="E42:F42"/>
    <mergeCell ref="A2:G4"/>
    <mergeCell ref="E22:F22"/>
    <mergeCell ref="E26:F26"/>
    <mergeCell ref="E30:F30"/>
    <mergeCell ref="A1:Q1"/>
    <mergeCell ref="C7:F7"/>
    <mergeCell ref="D9:F9"/>
    <mergeCell ref="E11:F11"/>
    <mergeCell ref="E12:F12"/>
    <mergeCell ref="P2:Q2"/>
    <mergeCell ref="J2:L2"/>
    <mergeCell ref="J3:J4"/>
    <mergeCell ref="K3:K4"/>
    <mergeCell ref="L3:L4"/>
    <mergeCell ref="P3:P4"/>
    <mergeCell ref="Q3:Q4"/>
    <mergeCell ref="M2:O2"/>
    <mergeCell ref="M3:M4"/>
    <mergeCell ref="N3:N4"/>
    <mergeCell ref="O3:O4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3" width="2.140625" style="10" customWidth="1"/>
    <col min="4" max="4" width="3.140625" style="82" customWidth="1"/>
    <col min="5" max="5" width="2.140625" style="10" customWidth="1"/>
    <col min="6" max="6" width="30.57421875" style="10" customWidth="1"/>
    <col min="7" max="7" width="2.140625" style="10" customWidth="1"/>
    <col min="8" max="15" width="8.57421875" style="10" customWidth="1"/>
    <col min="16" max="20" width="9.57421875" style="10" customWidth="1"/>
    <col min="21" max="16384" width="9.00390625" style="10" customWidth="1"/>
  </cols>
  <sheetData>
    <row r="1" spans="1:20" ht="18" customHeight="1">
      <c r="A1" s="206" t="s">
        <v>200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1:21" ht="18" customHeight="1">
      <c r="A2" s="229" t="s">
        <v>199</v>
      </c>
      <c r="B2" s="243"/>
      <c r="C2" s="243"/>
      <c r="D2" s="243"/>
      <c r="E2" s="243"/>
      <c r="F2" s="243"/>
      <c r="G2" s="244"/>
      <c r="H2" s="242" t="s">
        <v>198</v>
      </c>
      <c r="I2" s="255" t="s">
        <v>76</v>
      </c>
      <c r="J2" s="227">
        <v>2</v>
      </c>
      <c r="K2" s="227">
        <v>3</v>
      </c>
      <c r="L2" s="227">
        <v>4</v>
      </c>
      <c r="M2" s="227">
        <v>5</v>
      </c>
      <c r="N2" s="227">
        <v>6</v>
      </c>
      <c r="O2" s="215" t="s">
        <v>107</v>
      </c>
      <c r="P2" s="98" t="s">
        <v>197</v>
      </c>
      <c r="Q2" s="98" t="s">
        <v>197</v>
      </c>
      <c r="R2" s="98" t="s">
        <v>197</v>
      </c>
      <c r="S2" s="98" t="s">
        <v>197</v>
      </c>
      <c r="T2" s="97" t="s">
        <v>197</v>
      </c>
      <c r="U2" s="45"/>
    </row>
    <row r="3" spans="1:21" ht="18" customHeight="1">
      <c r="A3" s="245"/>
      <c r="B3" s="245"/>
      <c r="C3" s="245"/>
      <c r="D3" s="245"/>
      <c r="E3" s="245"/>
      <c r="F3" s="245"/>
      <c r="G3" s="246"/>
      <c r="H3" s="200"/>
      <c r="I3" s="256"/>
      <c r="J3" s="258"/>
      <c r="K3" s="258"/>
      <c r="L3" s="258"/>
      <c r="M3" s="258"/>
      <c r="N3" s="258"/>
      <c r="O3" s="259"/>
      <c r="P3" s="261" t="s">
        <v>196</v>
      </c>
      <c r="Q3" s="261" t="s">
        <v>195</v>
      </c>
      <c r="R3" s="261" t="s">
        <v>194</v>
      </c>
      <c r="S3" s="261" t="s">
        <v>193</v>
      </c>
      <c r="T3" s="262" t="s">
        <v>192</v>
      </c>
      <c r="U3" s="45"/>
    </row>
    <row r="4" spans="1:21" ht="18" customHeight="1">
      <c r="A4" s="247"/>
      <c r="B4" s="247"/>
      <c r="C4" s="247"/>
      <c r="D4" s="247"/>
      <c r="E4" s="247"/>
      <c r="F4" s="247"/>
      <c r="G4" s="248"/>
      <c r="H4" s="201"/>
      <c r="I4" s="257"/>
      <c r="J4" s="228"/>
      <c r="K4" s="228"/>
      <c r="L4" s="228"/>
      <c r="M4" s="228"/>
      <c r="N4" s="228"/>
      <c r="O4" s="260"/>
      <c r="P4" s="223"/>
      <c r="Q4" s="223"/>
      <c r="R4" s="223"/>
      <c r="S4" s="223"/>
      <c r="T4" s="225"/>
      <c r="U4" s="45"/>
    </row>
    <row r="5" spans="1:20" s="6" customFormat="1" ht="11.25">
      <c r="A5" s="253" t="s">
        <v>0</v>
      </c>
      <c r="B5" s="253"/>
      <c r="C5" s="253"/>
      <c r="D5" s="253"/>
      <c r="E5" s="253"/>
      <c r="F5" s="253"/>
      <c r="G5" s="22"/>
      <c r="H5" s="32">
        <f aca="true" t="shared" si="0" ref="H5:T5">SUM(H7,H29,H31)</f>
        <v>57560</v>
      </c>
      <c r="I5" s="16">
        <f t="shared" si="0"/>
        <v>18879</v>
      </c>
      <c r="J5" s="16">
        <f t="shared" si="0"/>
        <v>19785</v>
      </c>
      <c r="K5" s="16">
        <f t="shared" si="0"/>
        <v>10216</v>
      </c>
      <c r="L5" s="16">
        <f t="shared" si="0"/>
        <v>6234</v>
      </c>
      <c r="M5" s="16">
        <f t="shared" si="0"/>
        <v>1812</v>
      </c>
      <c r="N5" s="16">
        <f t="shared" si="0"/>
        <v>467</v>
      </c>
      <c r="O5" s="16">
        <f t="shared" si="0"/>
        <v>167</v>
      </c>
      <c r="P5" s="16">
        <f t="shared" si="0"/>
        <v>3522</v>
      </c>
      <c r="Q5" s="16">
        <f t="shared" si="0"/>
        <v>6523</v>
      </c>
      <c r="R5" s="16">
        <f t="shared" si="0"/>
        <v>8150</v>
      </c>
      <c r="S5" s="16">
        <f t="shared" si="0"/>
        <v>9884</v>
      </c>
      <c r="T5" s="16">
        <f t="shared" si="0"/>
        <v>11280</v>
      </c>
    </row>
    <row r="6" spans="1:20" ht="9" customHeight="1">
      <c r="A6" s="93"/>
      <c r="B6" s="93"/>
      <c r="C6" s="93"/>
      <c r="D6" s="93"/>
      <c r="E6" s="93"/>
      <c r="F6" s="93"/>
      <c r="H6" s="86"/>
      <c r="I6" s="19"/>
      <c r="J6" s="19"/>
      <c r="K6" s="19"/>
      <c r="L6" s="19"/>
      <c r="M6" s="19"/>
      <c r="N6" s="19"/>
      <c r="O6" s="8"/>
      <c r="P6" s="8"/>
      <c r="Q6" s="8"/>
      <c r="R6" s="8"/>
      <c r="S6" s="8"/>
      <c r="T6" s="8"/>
    </row>
    <row r="7" spans="1:20" ht="11.25">
      <c r="A7" s="87"/>
      <c r="B7" s="90" t="s">
        <v>191</v>
      </c>
      <c r="C7" s="249" t="s">
        <v>161</v>
      </c>
      <c r="D7" s="249"/>
      <c r="E7" s="249"/>
      <c r="F7" s="249"/>
      <c r="H7" s="86">
        <f>SUM(H9,H16)</f>
        <v>38577</v>
      </c>
      <c r="I7" s="96" t="s">
        <v>49</v>
      </c>
      <c r="J7" s="19">
        <f aca="true" t="shared" si="1" ref="J7:T7">SUM(J9,J16)</f>
        <v>19723</v>
      </c>
      <c r="K7" s="19">
        <f t="shared" si="1"/>
        <v>10197</v>
      </c>
      <c r="L7" s="19">
        <f t="shared" si="1"/>
        <v>6217</v>
      </c>
      <c r="M7" s="19">
        <f t="shared" si="1"/>
        <v>1807</v>
      </c>
      <c r="N7" s="19">
        <f t="shared" si="1"/>
        <v>466</v>
      </c>
      <c r="O7" s="19">
        <f t="shared" si="1"/>
        <v>167</v>
      </c>
      <c r="P7" s="19">
        <f t="shared" si="1"/>
        <v>3519</v>
      </c>
      <c r="Q7" s="19">
        <f t="shared" si="1"/>
        <v>6517</v>
      </c>
      <c r="R7" s="19">
        <f t="shared" si="1"/>
        <v>8143</v>
      </c>
      <c r="S7" s="19">
        <f t="shared" si="1"/>
        <v>9824</v>
      </c>
      <c r="T7" s="19">
        <f t="shared" si="1"/>
        <v>10868</v>
      </c>
    </row>
    <row r="8" spans="1:20" ht="9" customHeight="1">
      <c r="A8" s="87"/>
      <c r="B8" s="90"/>
      <c r="C8" s="93"/>
      <c r="D8" s="93"/>
      <c r="E8" s="93"/>
      <c r="F8" s="93"/>
      <c r="H8" s="86"/>
      <c r="I8" s="19"/>
      <c r="J8" s="19"/>
      <c r="K8" s="19"/>
      <c r="L8" s="19"/>
      <c r="M8" s="19"/>
      <c r="N8" s="19"/>
      <c r="O8" s="8"/>
      <c r="P8" s="8"/>
      <c r="Q8" s="8"/>
      <c r="R8" s="8"/>
      <c r="S8" s="8"/>
      <c r="T8" s="8"/>
    </row>
    <row r="9" spans="1:20" ht="11.25">
      <c r="A9" s="87"/>
      <c r="B9" s="87"/>
      <c r="C9" s="90" t="s">
        <v>190</v>
      </c>
      <c r="D9" s="251" t="s">
        <v>159</v>
      </c>
      <c r="E9" s="249"/>
      <c r="F9" s="249"/>
      <c r="H9" s="86">
        <f>SUM(H11:H14)</f>
        <v>34296</v>
      </c>
      <c r="I9" s="96" t="s">
        <v>49</v>
      </c>
      <c r="J9" s="19">
        <f aca="true" t="shared" si="2" ref="J9:T9">SUM(J11:J14)</f>
        <v>19148</v>
      </c>
      <c r="K9" s="19">
        <f t="shared" si="2"/>
        <v>8774</v>
      </c>
      <c r="L9" s="19">
        <f t="shared" si="2"/>
        <v>5040</v>
      </c>
      <c r="M9" s="19">
        <f t="shared" si="2"/>
        <v>1146</v>
      </c>
      <c r="N9" s="19">
        <f t="shared" si="2"/>
        <v>152</v>
      </c>
      <c r="O9" s="19">
        <f t="shared" si="2"/>
        <v>36</v>
      </c>
      <c r="P9" s="19">
        <f t="shared" si="2"/>
        <v>3076</v>
      </c>
      <c r="Q9" s="19">
        <f t="shared" si="2"/>
        <v>5621</v>
      </c>
      <c r="R9" s="19">
        <f t="shared" si="2"/>
        <v>6987</v>
      </c>
      <c r="S9" s="19">
        <f t="shared" si="2"/>
        <v>8389</v>
      </c>
      <c r="T9" s="19">
        <f t="shared" si="2"/>
        <v>9253</v>
      </c>
    </row>
    <row r="10" spans="1:20" ht="9" customHeight="1">
      <c r="A10" s="87"/>
      <c r="B10" s="87"/>
      <c r="C10" s="90"/>
      <c r="D10" s="94"/>
      <c r="E10" s="93"/>
      <c r="F10" s="93"/>
      <c r="H10" s="86"/>
      <c r="I10" s="19"/>
      <c r="J10" s="19"/>
      <c r="K10" s="19"/>
      <c r="L10" s="19"/>
      <c r="M10" s="19"/>
      <c r="N10" s="19"/>
      <c r="O10" s="8"/>
      <c r="P10" s="8"/>
      <c r="Q10" s="8"/>
      <c r="R10" s="8"/>
      <c r="S10" s="8"/>
      <c r="T10" s="8"/>
    </row>
    <row r="11" spans="1:20" ht="11.25">
      <c r="A11" s="87"/>
      <c r="B11" s="87"/>
      <c r="C11" s="87"/>
      <c r="D11" s="91" t="s">
        <v>189</v>
      </c>
      <c r="E11" s="249" t="s">
        <v>157</v>
      </c>
      <c r="F11" s="249"/>
      <c r="H11" s="86">
        <f>SUM(I11:O11)</f>
        <v>14493</v>
      </c>
      <c r="I11" s="96" t="s">
        <v>49</v>
      </c>
      <c r="J11" s="19">
        <v>14493</v>
      </c>
      <c r="K11" s="96" t="s">
        <v>49</v>
      </c>
      <c r="L11" s="96" t="s">
        <v>49</v>
      </c>
      <c r="M11" s="96" t="s">
        <v>49</v>
      </c>
      <c r="N11" s="96" t="s">
        <v>49</v>
      </c>
      <c r="O11" s="96" t="s">
        <v>49</v>
      </c>
      <c r="P11" s="96" t="s">
        <v>49</v>
      </c>
      <c r="Q11" s="96" t="s">
        <v>49</v>
      </c>
      <c r="R11" s="96" t="s">
        <v>49</v>
      </c>
      <c r="S11" s="96" t="s">
        <v>49</v>
      </c>
      <c r="T11" s="8">
        <v>5</v>
      </c>
    </row>
    <row r="12" spans="1:20" ht="11.25">
      <c r="A12" s="87"/>
      <c r="B12" s="87"/>
      <c r="C12" s="87"/>
      <c r="D12" s="91" t="s">
        <v>188</v>
      </c>
      <c r="E12" s="249" t="s">
        <v>155</v>
      </c>
      <c r="F12" s="249"/>
      <c r="H12" s="86">
        <f>SUM(I12:O12)</f>
        <v>13353</v>
      </c>
      <c r="I12" s="96" t="s">
        <v>49</v>
      </c>
      <c r="J12" s="96" t="s">
        <v>49</v>
      </c>
      <c r="K12" s="19">
        <v>7305</v>
      </c>
      <c r="L12" s="19">
        <v>4763</v>
      </c>
      <c r="M12" s="19">
        <v>1104</v>
      </c>
      <c r="N12" s="19">
        <v>147</v>
      </c>
      <c r="O12" s="8">
        <v>34</v>
      </c>
      <c r="P12" s="8">
        <v>2740</v>
      </c>
      <c r="Q12" s="8">
        <v>4715</v>
      </c>
      <c r="R12" s="8">
        <v>5671</v>
      </c>
      <c r="S12" s="8">
        <v>6636</v>
      </c>
      <c r="T12" s="8">
        <v>7230</v>
      </c>
    </row>
    <row r="13" spans="1:20" ht="11.25">
      <c r="A13" s="87"/>
      <c r="B13" s="87"/>
      <c r="C13" s="87"/>
      <c r="D13" s="91" t="s">
        <v>187</v>
      </c>
      <c r="E13" s="249" t="s">
        <v>153</v>
      </c>
      <c r="F13" s="249"/>
      <c r="H13" s="86">
        <f>SUM(I13:O13)</f>
        <v>778</v>
      </c>
      <c r="I13" s="96" t="s">
        <v>49</v>
      </c>
      <c r="J13" s="19">
        <v>609</v>
      </c>
      <c r="K13" s="19">
        <v>140</v>
      </c>
      <c r="L13" s="19">
        <v>22</v>
      </c>
      <c r="M13" s="19">
        <v>7</v>
      </c>
      <c r="N13" s="96" t="s">
        <v>49</v>
      </c>
      <c r="O13" s="96" t="s">
        <v>49</v>
      </c>
      <c r="P13" s="8">
        <v>10</v>
      </c>
      <c r="Q13" s="8">
        <v>55</v>
      </c>
      <c r="R13" s="8">
        <v>81</v>
      </c>
      <c r="S13" s="8">
        <v>129</v>
      </c>
      <c r="T13" s="8">
        <v>161</v>
      </c>
    </row>
    <row r="14" spans="1:20" ht="11.25">
      <c r="A14" s="87"/>
      <c r="B14" s="87"/>
      <c r="C14" s="87"/>
      <c r="D14" s="91" t="s">
        <v>186</v>
      </c>
      <c r="E14" s="249" t="s">
        <v>151</v>
      </c>
      <c r="F14" s="249"/>
      <c r="H14" s="86">
        <f>SUM(I14:O14)</f>
        <v>5672</v>
      </c>
      <c r="I14" s="96" t="s">
        <v>49</v>
      </c>
      <c r="J14" s="19">
        <v>4046</v>
      </c>
      <c r="K14" s="19">
        <v>1329</v>
      </c>
      <c r="L14" s="19">
        <v>255</v>
      </c>
      <c r="M14" s="19">
        <v>35</v>
      </c>
      <c r="N14" s="19">
        <v>5</v>
      </c>
      <c r="O14" s="8">
        <v>2</v>
      </c>
      <c r="P14" s="8">
        <v>326</v>
      </c>
      <c r="Q14" s="8">
        <v>851</v>
      </c>
      <c r="R14" s="8">
        <v>1235</v>
      </c>
      <c r="S14" s="8">
        <v>1624</v>
      </c>
      <c r="T14" s="8">
        <v>1857</v>
      </c>
    </row>
    <row r="15" spans="1:20" ht="9" customHeight="1">
      <c r="A15" s="87"/>
      <c r="B15" s="87"/>
      <c r="C15" s="87"/>
      <c r="D15" s="88"/>
      <c r="E15" s="87"/>
      <c r="F15" s="87"/>
      <c r="H15" s="86"/>
      <c r="I15" s="19"/>
      <c r="J15" s="19"/>
      <c r="K15" s="19"/>
      <c r="L15" s="19"/>
      <c r="M15" s="19"/>
      <c r="N15" s="19"/>
      <c r="O15" s="8"/>
      <c r="P15" s="8"/>
      <c r="Q15" s="8"/>
      <c r="R15" s="8"/>
      <c r="S15" s="8"/>
      <c r="T15" s="8"/>
    </row>
    <row r="16" spans="1:20" ht="11.25">
      <c r="A16" s="87"/>
      <c r="B16" s="87"/>
      <c r="C16" s="90" t="s">
        <v>185</v>
      </c>
      <c r="D16" s="251" t="s">
        <v>184</v>
      </c>
      <c r="E16" s="249"/>
      <c r="F16" s="249"/>
      <c r="H16" s="86">
        <f>SUM(H18:H27)</f>
        <v>4281</v>
      </c>
      <c r="I16" s="96" t="s">
        <v>49</v>
      </c>
      <c r="J16" s="19">
        <f aca="true" t="shared" si="3" ref="J16:T16">SUM(J18:J27)</f>
        <v>575</v>
      </c>
      <c r="K16" s="19">
        <f t="shared" si="3"/>
        <v>1423</v>
      </c>
      <c r="L16" s="19">
        <f t="shared" si="3"/>
        <v>1177</v>
      </c>
      <c r="M16" s="19">
        <f t="shared" si="3"/>
        <v>661</v>
      </c>
      <c r="N16" s="19">
        <f t="shared" si="3"/>
        <v>314</v>
      </c>
      <c r="O16" s="19">
        <f t="shared" si="3"/>
        <v>131</v>
      </c>
      <c r="P16" s="19">
        <f t="shared" si="3"/>
        <v>443</v>
      </c>
      <c r="Q16" s="19">
        <f t="shared" si="3"/>
        <v>896</v>
      </c>
      <c r="R16" s="19">
        <f t="shared" si="3"/>
        <v>1156</v>
      </c>
      <c r="S16" s="19">
        <f t="shared" si="3"/>
        <v>1435</v>
      </c>
      <c r="T16" s="19">
        <f t="shared" si="3"/>
        <v>1615</v>
      </c>
    </row>
    <row r="17" spans="1:20" ht="9" customHeight="1">
      <c r="A17" s="87"/>
      <c r="B17" s="87"/>
      <c r="C17" s="87"/>
      <c r="D17" s="88"/>
      <c r="E17" s="87"/>
      <c r="F17" s="87"/>
      <c r="H17" s="86"/>
      <c r="I17" s="19"/>
      <c r="J17" s="19"/>
      <c r="K17" s="19"/>
      <c r="L17" s="19"/>
      <c r="M17" s="19"/>
      <c r="N17" s="19"/>
      <c r="O17" s="8"/>
      <c r="P17" s="8"/>
      <c r="Q17" s="8"/>
      <c r="R17" s="8"/>
      <c r="S17" s="8"/>
      <c r="T17" s="8"/>
    </row>
    <row r="18" spans="1:20" ht="11.25">
      <c r="A18" s="87"/>
      <c r="B18" s="87"/>
      <c r="C18" s="87"/>
      <c r="D18" s="91" t="s">
        <v>183</v>
      </c>
      <c r="E18" s="249" t="s">
        <v>147</v>
      </c>
      <c r="F18" s="249"/>
      <c r="H18" s="86">
        <f aca="true" t="shared" si="4" ref="H18:H27">SUM(I18:O18)</f>
        <v>101</v>
      </c>
      <c r="I18" s="96" t="s">
        <v>49</v>
      </c>
      <c r="J18" s="96" t="s">
        <v>49</v>
      </c>
      <c r="K18" s="96" t="s">
        <v>49</v>
      </c>
      <c r="L18" s="19">
        <v>101</v>
      </c>
      <c r="M18" s="96" t="s">
        <v>49</v>
      </c>
      <c r="N18" s="96" t="s">
        <v>49</v>
      </c>
      <c r="O18" s="96" t="s">
        <v>49</v>
      </c>
      <c r="P18" s="96" t="s">
        <v>49</v>
      </c>
      <c r="Q18" s="96" t="s">
        <v>49</v>
      </c>
      <c r="R18" s="96" t="s">
        <v>49</v>
      </c>
      <c r="S18" s="96" t="s">
        <v>49</v>
      </c>
      <c r="T18" s="96" t="s">
        <v>49</v>
      </c>
    </row>
    <row r="19" spans="1:20" ht="11.25">
      <c r="A19" s="87"/>
      <c r="B19" s="87"/>
      <c r="C19" s="87"/>
      <c r="D19" s="91" t="s">
        <v>182</v>
      </c>
      <c r="E19" s="249" t="s">
        <v>145</v>
      </c>
      <c r="F19" s="249"/>
      <c r="H19" s="86">
        <f t="shared" si="4"/>
        <v>835</v>
      </c>
      <c r="I19" s="96" t="s">
        <v>49</v>
      </c>
      <c r="J19" s="96" t="s">
        <v>49</v>
      </c>
      <c r="K19" s="19">
        <v>835</v>
      </c>
      <c r="L19" s="96" t="s">
        <v>49</v>
      </c>
      <c r="M19" s="96" t="s">
        <v>49</v>
      </c>
      <c r="N19" s="96" t="s">
        <v>49</v>
      </c>
      <c r="O19" s="96" t="s">
        <v>49</v>
      </c>
      <c r="P19" s="96" t="s">
        <v>49</v>
      </c>
      <c r="Q19" s="96" t="s">
        <v>49</v>
      </c>
      <c r="R19" s="96" t="s">
        <v>49</v>
      </c>
      <c r="S19" s="8">
        <v>1</v>
      </c>
      <c r="T19" s="8">
        <v>1</v>
      </c>
    </row>
    <row r="20" spans="1:20" ht="11.25">
      <c r="A20" s="87"/>
      <c r="B20" s="87"/>
      <c r="C20" s="87"/>
      <c r="D20" s="91" t="s">
        <v>181</v>
      </c>
      <c r="E20" s="249" t="s">
        <v>141</v>
      </c>
      <c r="F20" s="249"/>
      <c r="H20" s="86">
        <f t="shared" si="4"/>
        <v>227</v>
      </c>
      <c r="I20" s="96" t="s">
        <v>49</v>
      </c>
      <c r="J20" s="96" t="s">
        <v>49</v>
      </c>
      <c r="K20" s="96" t="s">
        <v>49</v>
      </c>
      <c r="L20" s="96" t="s">
        <v>49</v>
      </c>
      <c r="M20" s="19">
        <v>84</v>
      </c>
      <c r="N20" s="19">
        <v>109</v>
      </c>
      <c r="O20" s="8">
        <v>34</v>
      </c>
      <c r="P20" s="8">
        <v>73</v>
      </c>
      <c r="Q20" s="8">
        <v>133</v>
      </c>
      <c r="R20" s="8">
        <v>156</v>
      </c>
      <c r="S20" s="8">
        <v>176</v>
      </c>
      <c r="T20" s="8">
        <v>189</v>
      </c>
    </row>
    <row r="21" spans="1:20" ht="11.25" customHeight="1">
      <c r="A21" s="87"/>
      <c r="B21" s="87"/>
      <c r="C21" s="87"/>
      <c r="D21" s="91" t="s">
        <v>180</v>
      </c>
      <c r="E21" s="249" t="s">
        <v>139</v>
      </c>
      <c r="F21" s="249"/>
      <c r="H21" s="86">
        <f t="shared" si="4"/>
        <v>1033</v>
      </c>
      <c r="I21" s="96" t="s">
        <v>49</v>
      </c>
      <c r="J21" s="96" t="s">
        <v>49</v>
      </c>
      <c r="K21" s="96" t="s">
        <v>49</v>
      </c>
      <c r="L21" s="19">
        <v>573</v>
      </c>
      <c r="M21" s="19">
        <v>341</v>
      </c>
      <c r="N21" s="19">
        <v>98</v>
      </c>
      <c r="O21" s="8">
        <v>21</v>
      </c>
      <c r="P21" s="8">
        <v>114</v>
      </c>
      <c r="Q21" s="8">
        <v>239</v>
      </c>
      <c r="R21" s="8">
        <v>338</v>
      </c>
      <c r="S21" s="8">
        <v>459</v>
      </c>
      <c r="T21" s="8">
        <v>525</v>
      </c>
    </row>
    <row r="22" spans="1:20" ht="11.25">
      <c r="A22" s="87"/>
      <c r="B22" s="87"/>
      <c r="C22" s="87"/>
      <c r="D22" s="91" t="s">
        <v>179</v>
      </c>
      <c r="E22" s="252" t="s">
        <v>135</v>
      </c>
      <c r="F22" s="252"/>
      <c r="H22" s="86">
        <f t="shared" si="4"/>
        <v>165</v>
      </c>
      <c r="I22" s="96" t="s">
        <v>49</v>
      </c>
      <c r="J22" s="96" t="s">
        <v>49</v>
      </c>
      <c r="K22" s="19">
        <v>143</v>
      </c>
      <c r="L22" s="19">
        <v>18</v>
      </c>
      <c r="M22" s="19">
        <v>4</v>
      </c>
      <c r="N22" s="96" t="s">
        <v>49</v>
      </c>
      <c r="O22" s="96" t="s">
        <v>49</v>
      </c>
      <c r="P22" s="8">
        <v>3</v>
      </c>
      <c r="Q22" s="8">
        <v>12</v>
      </c>
      <c r="R22" s="8">
        <v>16</v>
      </c>
      <c r="S22" s="8">
        <v>27</v>
      </c>
      <c r="T22" s="8">
        <v>33</v>
      </c>
    </row>
    <row r="23" spans="1:20" ht="11.25">
      <c r="A23" s="87"/>
      <c r="B23" s="87"/>
      <c r="C23" s="87"/>
      <c r="D23" s="91" t="s">
        <v>178</v>
      </c>
      <c r="E23" s="252" t="s">
        <v>133</v>
      </c>
      <c r="F23" s="252"/>
      <c r="H23" s="86">
        <f t="shared" si="4"/>
        <v>454</v>
      </c>
      <c r="I23" s="96" t="s">
        <v>49</v>
      </c>
      <c r="J23" s="96" t="s">
        <v>49</v>
      </c>
      <c r="K23" s="96" t="s">
        <v>49</v>
      </c>
      <c r="L23" s="19">
        <v>254</v>
      </c>
      <c r="M23" s="19">
        <v>138</v>
      </c>
      <c r="N23" s="19">
        <v>51</v>
      </c>
      <c r="O23" s="8">
        <v>11</v>
      </c>
      <c r="P23" s="8">
        <v>102</v>
      </c>
      <c r="Q23" s="8">
        <v>233</v>
      </c>
      <c r="R23" s="8">
        <v>289</v>
      </c>
      <c r="S23" s="8">
        <v>336</v>
      </c>
      <c r="T23" s="8">
        <v>356</v>
      </c>
    </row>
    <row r="24" spans="1:20" ht="11.25">
      <c r="A24" s="87"/>
      <c r="B24" s="87"/>
      <c r="C24" s="87"/>
      <c r="D24" s="91" t="s">
        <v>177</v>
      </c>
      <c r="E24" s="252" t="s">
        <v>131</v>
      </c>
      <c r="F24" s="252"/>
      <c r="H24" s="86">
        <f t="shared" si="4"/>
        <v>58</v>
      </c>
      <c r="I24" s="96" t="s">
        <v>49</v>
      </c>
      <c r="J24" s="96" t="s">
        <v>49</v>
      </c>
      <c r="K24" s="96" t="s">
        <v>49</v>
      </c>
      <c r="L24" s="19">
        <v>39</v>
      </c>
      <c r="M24" s="19">
        <v>12</v>
      </c>
      <c r="N24" s="19">
        <v>4</v>
      </c>
      <c r="O24" s="8">
        <v>3</v>
      </c>
      <c r="P24" s="96" t="s">
        <v>49</v>
      </c>
      <c r="Q24" s="8">
        <v>2</v>
      </c>
      <c r="R24" s="8">
        <v>2</v>
      </c>
      <c r="S24" s="8">
        <v>5</v>
      </c>
      <c r="T24" s="8">
        <v>6</v>
      </c>
    </row>
    <row r="25" spans="1:20" ht="11.25">
      <c r="A25" s="87"/>
      <c r="B25" s="87"/>
      <c r="C25" s="87"/>
      <c r="D25" s="91" t="s">
        <v>176</v>
      </c>
      <c r="E25" s="249" t="s">
        <v>127</v>
      </c>
      <c r="F25" s="249"/>
      <c r="H25" s="86">
        <f t="shared" si="4"/>
        <v>130</v>
      </c>
      <c r="I25" s="96" t="s">
        <v>49</v>
      </c>
      <c r="J25" s="96" t="s">
        <v>49</v>
      </c>
      <c r="K25" s="96" t="s">
        <v>49</v>
      </c>
      <c r="L25" s="96" t="s">
        <v>49</v>
      </c>
      <c r="M25" s="19">
        <v>33</v>
      </c>
      <c r="N25" s="19">
        <v>37</v>
      </c>
      <c r="O25" s="8">
        <v>60</v>
      </c>
      <c r="P25" s="8">
        <v>73</v>
      </c>
      <c r="Q25" s="8">
        <v>99</v>
      </c>
      <c r="R25" s="8">
        <v>104</v>
      </c>
      <c r="S25" s="8">
        <v>108</v>
      </c>
      <c r="T25" s="8">
        <v>113</v>
      </c>
    </row>
    <row r="26" spans="1:20" ht="11.25">
      <c r="A26" s="87"/>
      <c r="B26" s="87"/>
      <c r="C26" s="87"/>
      <c r="D26" s="91" t="s">
        <v>175</v>
      </c>
      <c r="E26" s="249" t="s">
        <v>120</v>
      </c>
      <c r="F26" s="249"/>
      <c r="H26" s="86">
        <f t="shared" si="4"/>
        <v>469</v>
      </c>
      <c r="I26" s="96" t="s">
        <v>49</v>
      </c>
      <c r="J26" s="19">
        <v>425</v>
      </c>
      <c r="K26" s="19">
        <v>38</v>
      </c>
      <c r="L26" s="19">
        <v>5</v>
      </c>
      <c r="M26" s="96" t="s">
        <v>49</v>
      </c>
      <c r="N26" s="19">
        <v>1</v>
      </c>
      <c r="O26" s="96" t="s">
        <v>49</v>
      </c>
      <c r="P26" s="96" t="s">
        <v>49</v>
      </c>
      <c r="Q26" s="96" t="s">
        <v>49</v>
      </c>
      <c r="R26" s="96" t="s">
        <v>49</v>
      </c>
      <c r="S26" s="8">
        <v>3</v>
      </c>
      <c r="T26" s="8">
        <v>13</v>
      </c>
    </row>
    <row r="27" spans="1:20" ht="11.25">
      <c r="A27" s="87"/>
      <c r="B27" s="87"/>
      <c r="C27" s="87"/>
      <c r="D27" s="91" t="s">
        <v>174</v>
      </c>
      <c r="E27" s="249" t="s">
        <v>118</v>
      </c>
      <c r="F27" s="249"/>
      <c r="H27" s="86">
        <f t="shared" si="4"/>
        <v>809</v>
      </c>
      <c r="I27" s="96" t="s">
        <v>49</v>
      </c>
      <c r="J27" s="19">
        <v>150</v>
      </c>
      <c r="K27" s="19">
        <v>407</v>
      </c>
      <c r="L27" s="19">
        <v>187</v>
      </c>
      <c r="M27" s="19">
        <v>49</v>
      </c>
      <c r="N27" s="19">
        <v>14</v>
      </c>
      <c r="O27" s="8">
        <v>2</v>
      </c>
      <c r="P27" s="8">
        <v>78</v>
      </c>
      <c r="Q27" s="8">
        <v>178</v>
      </c>
      <c r="R27" s="8">
        <v>251</v>
      </c>
      <c r="S27" s="8">
        <v>320</v>
      </c>
      <c r="T27" s="8">
        <v>379</v>
      </c>
    </row>
    <row r="28" spans="1:20" ht="9" customHeight="1">
      <c r="A28" s="87"/>
      <c r="B28" s="87"/>
      <c r="C28" s="87"/>
      <c r="D28" s="88"/>
      <c r="E28" s="87"/>
      <c r="F28" s="87"/>
      <c r="H28" s="86"/>
      <c r="I28" s="19"/>
      <c r="J28" s="19"/>
      <c r="K28" s="19"/>
      <c r="L28" s="19"/>
      <c r="M28" s="19"/>
      <c r="N28" s="19"/>
      <c r="O28" s="8"/>
      <c r="P28" s="8"/>
      <c r="Q28" s="8"/>
      <c r="R28" s="8"/>
      <c r="S28" s="8"/>
      <c r="T28" s="8"/>
    </row>
    <row r="29" spans="1:20" ht="11.25">
      <c r="A29" s="87"/>
      <c r="B29" s="90" t="s">
        <v>173</v>
      </c>
      <c r="C29" s="249" t="s">
        <v>116</v>
      </c>
      <c r="D29" s="249"/>
      <c r="E29" s="249"/>
      <c r="F29" s="249"/>
      <c r="H29" s="86">
        <f>SUM(I29:O29)</f>
        <v>104</v>
      </c>
      <c r="I29" s="96" t="s">
        <v>49</v>
      </c>
      <c r="J29" s="19">
        <v>62</v>
      </c>
      <c r="K29" s="19">
        <v>19</v>
      </c>
      <c r="L29" s="19">
        <v>17</v>
      </c>
      <c r="M29" s="19">
        <v>5</v>
      </c>
      <c r="N29" s="19">
        <v>1</v>
      </c>
      <c r="O29" s="96" t="s">
        <v>49</v>
      </c>
      <c r="P29" s="8">
        <v>3</v>
      </c>
      <c r="Q29" s="8">
        <v>6</v>
      </c>
      <c r="R29" s="8">
        <v>7</v>
      </c>
      <c r="S29" s="8">
        <v>9</v>
      </c>
      <c r="T29" s="8">
        <v>10</v>
      </c>
    </row>
    <row r="30" spans="1:20" ht="9" customHeight="1">
      <c r="A30" s="87"/>
      <c r="B30" s="87"/>
      <c r="C30" s="87"/>
      <c r="D30" s="88"/>
      <c r="E30" s="87"/>
      <c r="F30" s="87"/>
      <c r="H30" s="86"/>
      <c r="I30" s="19"/>
      <c r="J30" s="19"/>
      <c r="K30" s="19"/>
      <c r="L30" s="19"/>
      <c r="M30" s="19"/>
      <c r="N30" s="19"/>
      <c r="O30" s="8"/>
      <c r="P30" s="8"/>
      <c r="Q30" s="8"/>
      <c r="R30" s="8"/>
      <c r="S30" s="8"/>
      <c r="T30" s="8"/>
    </row>
    <row r="31" spans="1:20" ht="11.25">
      <c r="A31" s="87"/>
      <c r="B31" s="90" t="s">
        <v>172</v>
      </c>
      <c r="C31" s="249" t="s">
        <v>114</v>
      </c>
      <c r="D31" s="249"/>
      <c r="E31" s="249"/>
      <c r="F31" s="249"/>
      <c r="H31" s="86">
        <f>SUM(I31:O31)</f>
        <v>18879</v>
      </c>
      <c r="I31" s="19">
        <v>18879</v>
      </c>
      <c r="J31" s="96" t="s">
        <v>49</v>
      </c>
      <c r="K31" s="96" t="s">
        <v>49</v>
      </c>
      <c r="L31" s="96" t="s">
        <v>49</v>
      </c>
      <c r="M31" s="96" t="s">
        <v>49</v>
      </c>
      <c r="N31" s="96" t="s">
        <v>49</v>
      </c>
      <c r="O31" s="96" t="s">
        <v>49</v>
      </c>
      <c r="P31" s="96" t="s">
        <v>49</v>
      </c>
      <c r="Q31" s="96" t="s">
        <v>49</v>
      </c>
      <c r="R31" s="96" t="s">
        <v>49</v>
      </c>
      <c r="S31" s="8">
        <v>51</v>
      </c>
      <c r="T31" s="8">
        <v>402</v>
      </c>
    </row>
    <row r="32" spans="1:20" ht="9" customHeight="1">
      <c r="A32" s="87"/>
      <c r="B32" s="87"/>
      <c r="C32" s="87"/>
      <c r="D32" s="88"/>
      <c r="E32" s="87"/>
      <c r="F32" s="87"/>
      <c r="H32" s="86"/>
      <c r="I32" s="19"/>
      <c r="J32" s="19"/>
      <c r="K32" s="19"/>
      <c r="L32" s="19"/>
      <c r="M32" s="19"/>
      <c r="N32" s="19"/>
      <c r="O32" s="8"/>
      <c r="P32" s="8"/>
      <c r="Q32" s="8"/>
      <c r="R32" s="8"/>
      <c r="S32" s="8"/>
      <c r="T32" s="8"/>
    </row>
    <row r="33" spans="1:20" ht="11.25">
      <c r="A33" s="87" t="s">
        <v>82</v>
      </c>
      <c r="B33" s="87"/>
      <c r="C33" s="87"/>
      <c r="D33" s="88"/>
      <c r="E33" s="87"/>
      <c r="F33" s="87"/>
      <c r="H33" s="86"/>
      <c r="I33" s="19"/>
      <c r="J33" s="19"/>
      <c r="K33" s="19"/>
      <c r="L33" s="19"/>
      <c r="M33" s="19"/>
      <c r="N33" s="19"/>
      <c r="O33" s="8"/>
      <c r="P33" s="8"/>
      <c r="Q33" s="8"/>
      <c r="R33" s="8"/>
      <c r="S33" s="8"/>
      <c r="T33" s="8"/>
    </row>
    <row r="34" spans="1:20" ht="11.25">
      <c r="A34" s="254" t="s">
        <v>171</v>
      </c>
      <c r="B34" s="254"/>
      <c r="C34" s="254"/>
      <c r="D34" s="254"/>
      <c r="E34" s="254"/>
      <c r="F34" s="254"/>
      <c r="G34" s="28"/>
      <c r="H34" s="84">
        <f>SUM(I34:O34)</f>
        <v>2326</v>
      </c>
      <c r="I34" s="83" t="s">
        <v>49</v>
      </c>
      <c r="J34" s="83" t="s">
        <v>49</v>
      </c>
      <c r="K34" s="13">
        <v>316</v>
      </c>
      <c r="L34" s="13">
        <v>953</v>
      </c>
      <c r="M34" s="13">
        <v>628</v>
      </c>
      <c r="N34" s="13">
        <v>302</v>
      </c>
      <c r="O34" s="13">
        <v>127</v>
      </c>
      <c r="P34" s="13">
        <v>425</v>
      </c>
      <c r="Q34" s="13">
        <v>846</v>
      </c>
      <c r="R34" s="13">
        <v>1091</v>
      </c>
      <c r="S34" s="13">
        <v>1332</v>
      </c>
      <c r="T34" s="13">
        <v>1475</v>
      </c>
    </row>
  </sheetData>
  <sheetProtection/>
  <mergeCells count="36">
    <mergeCell ref="A1:T1"/>
    <mergeCell ref="A2:G4"/>
    <mergeCell ref="H2:H4"/>
    <mergeCell ref="O2:O4"/>
    <mergeCell ref="N2:N4"/>
    <mergeCell ref="P3:P4"/>
    <mergeCell ref="Q3:Q4"/>
    <mergeCell ref="R3:R4"/>
    <mergeCell ref="S3:S4"/>
    <mergeCell ref="T3:T4"/>
    <mergeCell ref="D9:F9"/>
    <mergeCell ref="E11:F11"/>
    <mergeCell ref="E12:F12"/>
    <mergeCell ref="E13:F13"/>
    <mergeCell ref="M2:M4"/>
    <mergeCell ref="A5:F5"/>
    <mergeCell ref="J2:J4"/>
    <mergeCell ref="K2:K4"/>
    <mergeCell ref="L2:L4"/>
    <mergeCell ref="C7:F7"/>
    <mergeCell ref="E27:F27"/>
    <mergeCell ref="C29:F29"/>
    <mergeCell ref="C31:F31"/>
    <mergeCell ref="A34:F34"/>
    <mergeCell ref="I2:I4"/>
    <mergeCell ref="E23:F23"/>
    <mergeCell ref="E24:F24"/>
    <mergeCell ref="E25:F25"/>
    <mergeCell ref="E26:F26"/>
    <mergeCell ref="D16:F16"/>
    <mergeCell ref="E18:F18"/>
    <mergeCell ref="E19:F19"/>
    <mergeCell ref="E20:F20"/>
    <mergeCell ref="E21:F21"/>
    <mergeCell ref="E22:F22"/>
    <mergeCell ref="E14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1.57421875" style="10" customWidth="1"/>
    <col min="5" max="5" width="24.57421875" style="10" customWidth="1"/>
    <col min="6" max="20" width="7.57421875" style="10" customWidth="1"/>
    <col min="21" max="16384" width="9.00390625" style="10" customWidth="1"/>
  </cols>
  <sheetData>
    <row r="1" spans="1:20" ht="18" customHeight="1">
      <c r="A1" s="112" t="s">
        <v>228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3.5" customHeight="1">
      <c r="A2" s="229" t="s">
        <v>227</v>
      </c>
      <c r="B2" s="263"/>
      <c r="C2" s="263"/>
      <c r="D2" s="263"/>
      <c r="E2" s="264"/>
      <c r="F2" s="212" t="s">
        <v>226</v>
      </c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0" ht="13.5" customHeight="1">
      <c r="A3" s="265"/>
      <c r="B3" s="265"/>
      <c r="C3" s="265"/>
      <c r="D3" s="265"/>
      <c r="E3" s="208"/>
      <c r="F3" s="110" t="s">
        <v>225</v>
      </c>
      <c r="G3" s="62" t="s">
        <v>224</v>
      </c>
      <c r="H3" s="62" t="s">
        <v>223</v>
      </c>
      <c r="I3" s="62" t="s">
        <v>222</v>
      </c>
      <c r="J3" s="62" t="s">
        <v>221</v>
      </c>
      <c r="K3" s="62" t="s">
        <v>220</v>
      </c>
      <c r="L3" s="62" t="s">
        <v>219</v>
      </c>
      <c r="M3" s="62" t="s">
        <v>218</v>
      </c>
      <c r="N3" s="62" t="s">
        <v>217</v>
      </c>
      <c r="O3" s="62" t="s">
        <v>216</v>
      </c>
      <c r="P3" s="62" t="s">
        <v>215</v>
      </c>
      <c r="Q3" s="62" t="s">
        <v>214</v>
      </c>
      <c r="R3" s="62" t="s">
        <v>213</v>
      </c>
      <c r="S3" s="62" t="s">
        <v>212</v>
      </c>
      <c r="T3" s="81" t="s">
        <v>211</v>
      </c>
    </row>
    <row r="4" spans="1:20" ht="13.5" customHeight="1">
      <c r="A4" s="268" t="s">
        <v>100</v>
      </c>
      <c r="B4" s="269"/>
      <c r="C4" s="269"/>
      <c r="D4" s="269"/>
      <c r="E4" s="270"/>
      <c r="F4" s="109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3:20" ht="13.5" customHeight="1">
      <c r="C5" s="266" t="s">
        <v>209</v>
      </c>
      <c r="D5" s="267"/>
      <c r="E5" s="267"/>
      <c r="F5" s="106">
        <f aca="true" t="shared" si="0" ref="F5:T5">SUM(F6,F11)</f>
        <v>57210</v>
      </c>
      <c r="G5" s="107">
        <f t="shared" si="0"/>
        <v>1011</v>
      </c>
      <c r="H5" s="107">
        <f t="shared" si="0"/>
        <v>2781</v>
      </c>
      <c r="I5" s="107">
        <f t="shared" si="0"/>
        <v>3685</v>
      </c>
      <c r="J5" s="107">
        <f t="shared" si="0"/>
        <v>3776</v>
      </c>
      <c r="K5" s="107">
        <f t="shared" si="0"/>
        <v>4382</v>
      </c>
      <c r="L5" s="107">
        <f t="shared" si="0"/>
        <v>5918</v>
      </c>
      <c r="M5" s="107">
        <f t="shared" si="0"/>
        <v>6203</v>
      </c>
      <c r="N5" s="107">
        <f t="shared" si="0"/>
        <v>4731</v>
      </c>
      <c r="O5" s="107">
        <f t="shared" si="0"/>
        <v>6029</v>
      </c>
      <c r="P5" s="107">
        <f t="shared" si="0"/>
        <v>7714</v>
      </c>
      <c r="Q5" s="107">
        <f t="shared" si="0"/>
        <v>6394</v>
      </c>
      <c r="R5" s="107">
        <f t="shared" si="0"/>
        <v>3335</v>
      </c>
      <c r="S5" s="107">
        <f t="shared" si="0"/>
        <v>876</v>
      </c>
      <c r="T5" s="107">
        <f t="shared" si="0"/>
        <v>374</v>
      </c>
    </row>
    <row r="6" spans="4:20" ht="13.5" customHeight="1">
      <c r="D6" s="266" t="s">
        <v>208</v>
      </c>
      <c r="E6" s="267"/>
      <c r="F6" s="106">
        <f aca="true" t="shared" si="1" ref="F6:T6">SUM(F7:F10)</f>
        <v>55869</v>
      </c>
      <c r="G6" s="107">
        <f t="shared" si="1"/>
        <v>790</v>
      </c>
      <c r="H6" s="107">
        <f t="shared" si="1"/>
        <v>2574</v>
      </c>
      <c r="I6" s="107">
        <f t="shared" si="1"/>
        <v>3452</v>
      </c>
      <c r="J6" s="107">
        <f t="shared" si="1"/>
        <v>3615</v>
      </c>
      <c r="K6" s="107">
        <f t="shared" si="1"/>
        <v>4195</v>
      </c>
      <c r="L6" s="107">
        <f t="shared" si="1"/>
        <v>5768</v>
      </c>
      <c r="M6" s="107">
        <f t="shared" si="1"/>
        <v>6120</v>
      </c>
      <c r="N6" s="107">
        <f t="shared" si="1"/>
        <v>4685</v>
      </c>
      <c r="O6" s="107">
        <f t="shared" si="1"/>
        <v>5997</v>
      </c>
      <c r="P6" s="107">
        <f t="shared" si="1"/>
        <v>7700</v>
      </c>
      <c r="Q6" s="107">
        <f t="shared" si="1"/>
        <v>6389</v>
      </c>
      <c r="R6" s="107">
        <f t="shared" si="1"/>
        <v>3334</v>
      </c>
      <c r="S6" s="107">
        <f t="shared" si="1"/>
        <v>875</v>
      </c>
      <c r="T6" s="107">
        <f t="shared" si="1"/>
        <v>374</v>
      </c>
    </row>
    <row r="7" spans="5:20" ht="13.5" customHeight="1">
      <c r="E7" s="55" t="s">
        <v>207</v>
      </c>
      <c r="F7" s="106">
        <f>SUM(G7:T7)</f>
        <v>37295</v>
      </c>
      <c r="G7" s="104">
        <v>19</v>
      </c>
      <c r="H7" s="104">
        <v>134</v>
      </c>
      <c r="I7" s="104">
        <v>320</v>
      </c>
      <c r="J7" s="104">
        <v>807</v>
      </c>
      <c r="K7" s="104">
        <v>1512</v>
      </c>
      <c r="L7" s="104">
        <v>2737</v>
      </c>
      <c r="M7" s="104">
        <v>4260</v>
      </c>
      <c r="N7" s="104">
        <v>4118</v>
      </c>
      <c r="O7" s="104">
        <v>5487</v>
      </c>
      <c r="P7" s="104">
        <v>7278</v>
      </c>
      <c r="Q7" s="104">
        <v>6164</v>
      </c>
      <c r="R7" s="104">
        <v>3242</v>
      </c>
      <c r="S7" s="104">
        <v>857</v>
      </c>
      <c r="T7" s="104">
        <v>360</v>
      </c>
    </row>
    <row r="8" spans="5:20" ht="13.5" customHeight="1">
      <c r="E8" s="55" t="s">
        <v>206</v>
      </c>
      <c r="F8" s="106">
        <f>SUM(G8:T8)</f>
        <v>3989</v>
      </c>
      <c r="G8" s="101" t="s">
        <v>49</v>
      </c>
      <c r="H8" s="104">
        <v>1</v>
      </c>
      <c r="I8" s="104">
        <v>256</v>
      </c>
      <c r="J8" s="104">
        <v>367</v>
      </c>
      <c r="K8" s="104">
        <v>793</v>
      </c>
      <c r="L8" s="104">
        <v>1764</v>
      </c>
      <c r="M8" s="104">
        <v>776</v>
      </c>
      <c r="N8" s="104">
        <v>30</v>
      </c>
      <c r="O8" s="104">
        <v>2</v>
      </c>
      <c r="P8" s="101" t="s">
        <v>49</v>
      </c>
      <c r="Q8" s="101" t="s">
        <v>49</v>
      </c>
      <c r="R8" s="101" t="s">
        <v>49</v>
      </c>
      <c r="S8" s="101" t="s">
        <v>49</v>
      </c>
      <c r="T8" s="101" t="s">
        <v>49</v>
      </c>
    </row>
    <row r="9" spans="5:20" ht="13.5" customHeight="1">
      <c r="E9" s="55" t="s">
        <v>205</v>
      </c>
      <c r="F9" s="106">
        <f>SUM(G9:T9)</f>
        <v>13440</v>
      </c>
      <c r="G9" s="104">
        <v>742</v>
      </c>
      <c r="H9" s="104">
        <v>2390</v>
      </c>
      <c r="I9" s="104">
        <v>2770</v>
      </c>
      <c r="J9" s="104">
        <v>2263</v>
      </c>
      <c r="K9" s="104">
        <v>1689</v>
      </c>
      <c r="L9" s="104">
        <v>1003</v>
      </c>
      <c r="M9" s="104">
        <v>925</v>
      </c>
      <c r="N9" s="104">
        <v>492</v>
      </c>
      <c r="O9" s="104">
        <v>468</v>
      </c>
      <c r="P9" s="104">
        <v>390</v>
      </c>
      <c r="Q9" s="104">
        <v>205</v>
      </c>
      <c r="R9" s="104">
        <v>81</v>
      </c>
      <c r="S9" s="104">
        <v>14</v>
      </c>
      <c r="T9" s="104">
        <v>8</v>
      </c>
    </row>
    <row r="10" spans="5:20" ht="13.5" customHeight="1">
      <c r="E10" s="55" t="s">
        <v>204</v>
      </c>
      <c r="F10" s="106">
        <f>SUM(G10:T10)+1</f>
        <v>1145</v>
      </c>
      <c r="G10" s="104">
        <v>29</v>
      </c>
      <c r="H10" s="104">
        <v>49</v>
      </c>
      <c r="I10" s="104">
        <v>106</v>
      </c>
      <c r="J10" s="104">
        <v>178</v>
      </c>
      <c r="K10" s="104">
        <v>201</v>
      </c>
      <c r="L10" s="104">
        <v>264</v>
      </c>
      <c r="M10" s="104">
        <v>159</v>
      </c>
      <c r="N10" s="104">
        <v>45</v>
      </c>
      <c r="O10" s="104">
        <v>40</v>
      </c>
      <c r="P10" s="104">
        <v>32</v>
      </c>
      <c r="Q10" s="104">
        <v>20</v>
      </c>
      <c r="R10" s="104">
        <v>11</v>
      </c>
      <c r="S10" s="104">
        <v>4</v>
      </c>
      <c r="T10" s="104">
        <v>6</v>
      </c>
    </row>
    <row r="11" spans="4:20" ht="13.5" customHeight="1">
      <c r="D11" s="266" t="s">
        <v>203</v>
      </c>
      <c r="E11" s="271"/>
      <c r="F11" s="106">
        <f>SUM(G11:T11)</f>
        <v>1341</v>
      </c>
      <c r="G11" s="104">
        <v>221</v>
      </c>
      <c r="H11" s="104">
        <v>207</v>
      </c>
      <c r="I11" s="104">
        <v>233</v>
      </c>
      <c r="J11" s="104">
        <v>161</v>
      </c>
      <c r="K11" s="104">
        <v>187</v>
      </c>
      <c r="L11" s="104">
        <v>150</v>
      </c>
      <c r="M11" s="104">
        <v>83</v>
      </c>
      <c r="N11" s="104">
        <v>46</v>
      </c>
      <c r="O11" s="104">
        <v>32</v>
      </c>
      <c r="P11" s="104">
        <v>14</v>
      </c>
      <c r="Q11" s="104">
        <v>5</v>
      </c>
      <c r="R11" s="104">
        <v>1</v>
      </c>
      <c r="S11" s="104">
        <v>1</v>
      </c>
      <c r="T11" s="101" t="s">
        <v>49</v>
      </c>
    </row>
    <row r="12" spans="3:20" ht="13.5" customHeight="1">
      <c r="C12" s="266" t="s">
        <v>202</v>
      </c>
      <c r="D12" s="267"/>
      <c r="E12" s="271"/>
      <c r="F12" s="106">
        <v>350</v>
      </c>
      <c r="G12" s="101" t="s">
        <v>49</v>
      </c>
      <c r="H12" s="101" t="s">
        <v>49</v>
      </c>
      <c r="I12" s="101" t="s">
        <v>49</v>
      </c>
      <c r="J12" s="101" t="s">
        <v>49</v>
      </c>
      <c r="K12" s="101" t="s">
        <v>49</v>
      </c>
      <c r="L12" s="101" t="s">
        <v>49</v>
      </c>
      <c r="M12" s="101" t="s">
        <v>49</v>
      </c>
      <c r="N12" s="101" t="s">
        <v>49</v>
      </c>
      <c r="O12" s="101" t="s">
        <v>49</v>
      </c>
      <c r="P12" s="101" t="s">
        <v>49</v>
      </c>
      <c r="Q12" s="101" t="s">
        <v>49</v>
      </c>
      <c r="R12" s="101" t="s">
        <v>49</v>
      </c>
      <c r="S12" s="101" t="s">
        <v>49</v>
      </c>
      <c r="T12" s="101" t="s">
        <v>49</v>
      </c>
    </row>
    <row r="13" spans="6:20" ht="9" customHeight="1">
      <c r="F13" s="106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</row>
    <row r="14" spans="1:20" ht="13.5" customHeight="1">
      <c r="A14" s="266" t="s">
        <v>80</v>
      </c>
      <c r="B14" s="267"/>
      <c r="C14" s="267"/>
      <c r="D14" s="267"/>
      <c r="E14" s="271"/>
      <c r="F14" s="106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</row>
    <row r="15" spans="3:20" ht="13.5" customHeight="1">
      <c r="C15" s="266" t="s">
        <v>209</v>
      </c>
      <c r="D15" s="267"/>
      <c r="E15" s="267"/>
      <c r="F15" s="106">
        <f aca="true" t="shared" si="2" ref="F15:T15">SUM(F16,F21)</f>
        <v>126721</v>
      </c>
      <c r="G15" s="107">
        <f t="shared" si="2"/>
        <v>1132</v>
      </c>
      <c r="H15" s="107">
        <f t="shared" si="2"/>
        <v>3345</v>
      </c>
      <c r="I15" s="107">
        <f t="shared" si="2"/>
        <v>5596</v>
      </c>
      <c r="J15" s="107">
        <f t="shared" si="2"/>
        <v>6705</v>
      </c>
      <c r="K15" s="107">
        <f t="shared" si="2"/>
        <v>8561</v>
      </c>
      <c r="L15" s="107">
        <f t="shared" si="2"/>
        <v>12648</v>
      </c>
      <c r="M15" s="107">
        <f t="shared" si="2"/>
        <v>13829</v>
      </c>
      <c r="N15" s="107">
        <f t="shared" si="2"/>
        <v>10641</v>
      </c>
      <c r="O15" s="107">
        <f t="shared" si="2"/>
        <v>13886</v>
      </c>
      <c r="P15" s="107">
        <f t="shared" si="2"/>
        <v>19963</v>
      </c>
      <c r="Q15" s="107">
        <f t="shared" si="2"/>
        <v>17638</v>
      </c>
      <c r="R15" s="107">
        <f t="shared" si="2"/>
        <v>9323</v>
      </c>
      <c r="S15" s="107">
        <f t="shared" si="2"/>
        <v>2412</v>
      </c>
      <c r="T15" s="107">
        <f t="shared" si="2"/>
        <v>1041</v>
      </c>
    </row>
    <row r="16" spans="4:20" ht="13.5" customHeight="1">
      <c r="D16" s="266" t="s">
        <v>208</v>
      </c>
      <c r="E16" s="267"/>
      <c r="F16" s="106">
        <f aca="true" t="shared" si="3" ref="F16:T16">SUM(F17:F20)</f>
        <v>124002</v>
      </c>
      <c r="G16" s="107">
        <f t="shared" si="3"/>
        <v>856</v>
      </c>
      <c r="H16" s="107">
        <f t="shared" si="3"/>
        <v>3035</v>
      </c>
      <c r="I16" s="107">
        <f t="shared" si="3"/>
        <v>5161</v>
      </c>
      <c r="J16" s="107">
        <f t="shared" si="3"/>
        <v>6377</v>
      </c>
      <c r="K16" s="107">
        <f t="shared" si="3"/>
        <v>8069</v>
      </c>
      <c r="L16" s="107">
        <f t="shared" si="3"/>
        <v>12253</v>
      </c>
      <c r="M16" s="107">
        <f t="shared" si="3"/>
        <v>13625</v>
      </c>
      <c r="N16" s="107">
        <f t="shared" si="3"/>
        <v>10518</v>
      </c>
      <c r="O16" s="107">
        <f t="shared" si="3"/>
        <v>13801</v>
      </c>
      <c r="P16" s="107">
        <f t="shared" si="3"/>
        <v>19911</v>
      </c>
      <c r="Q16" s="107">
        <f t="shared" si="3"/>
        <v>17626</v>
      </c>
      <c r="R16" s="107">
        <f t="shared" si="3"/>
        <v>9319</v>
      </c>
      <c r="S16" s="107">
        <f t="shared" si="3"/>
        <v>2409</v>
      </c>
      <c r="T16" s="107">
        <f t="shared" si="3"/>
        <v>1041</v>
      </c>
    </row>
    <row r="17" spans="5:20" ht="13.5" customHeight="1">
      <c r="E17" s="55" t="s">
        <v>207</v>
      </c>
      <c r="F17" s="106">
        <f>SUM(G17:T17)</f>
        <v>89171</v>
      </c>
      <c r="G17" s="104">
        <v>22</v>
      </c>
      <c r="H17" s="104">
        <v>190</v>
      </c>
      <c r="I17" s="104">
        <v>501</v>
      </c>
      <c r="J17" s="104">
        <v>1362</v>
      </c>
      <c r="K17" s="104">
        <v>2550</v>
      </c>
      <c r="L17" s="104">
        <v>5660</v>
      </c>
      <c r="M17" s="104">
        <v>9231</v>
      </c>
      <c r="N17" s="104">
        <v>9115</v>
      </c>
      <c r="O17" s="104">
        <v>12488</v>
      </c>
      <c r="P17" s="104">
        <v>18708</v>
      </c>
      <c r="Q17" s="104">
        <v>16943</v>
      </c>
      <c r="R17" s="104">
        <v>9054</v>
      </c>
      <c r="S17" s="104">
        <v>2350</v>
      </c>
      <c r="T17" s="104">
        <v>997</v>
      </c>
    </row>
    <row r="18" spans="5:20" ht="13.5" customHeight="1">
      <c r="E18" s="55" t="s">
        <v>206</v>
      </c>
      <c r="F18" s="106">
        <f>SUM(G18:T18)</f>
        <v>8391</v>
      </c>
      <c r="G18" s="101" t="s">
        <v>49</v>
      </c>
      <c r="H18" s="104">
        <v>1</v>
      </c>
      <c r="I18" s="104">
        <v>389</v>
      </c>
      <c r="J18" s="104">
        <v>525</v>
      </c>
      <c r="K18" s="104">
        <v>1669</v>
      </c>
      <c r="L18" s="104">
        <v>3851</v>
      </c>
      <c r="M18" s="104">
        <v>1861</v>
      </c>
      <c r="N18" s="104">
        <v>91</v>
      </c>
      <c r="O18" s="104">
        <v>4</v>
      </c>
      <c r="P18" s="101" t="s">
        <v>49</v>
      </c>
      <c r="Q18" s="101" t="s">
        <v>49</v>
      </c>
      <c r="R18" s="101" t="s">
        <v>49</v>
      </c>
      <c r="S18" s="101" t="s">
        <v>49</v>
      </c>
      <c r="T18" s="101" t="s">
        <v>49</v>
      </c>
    </row>
    <row r="19" spans="5:20" ht="13.5" customHeight="1">
      <c r="E19" s="55" t="s">
        <v>205</v>
      </c>
      <c r="F19" s="106">
        <f>SUM(G19:T19)</f>
        <v>24070</v>
      </c>
      <c r="G19" s="104">
        <v>805</v>
      </c>
      <c r="H19" s="104">
        <v>2794</v>
      </c>
      <c r="I19" s="104">
        <v>4139</v>
      </c>
      <c r="J19" s="104">
        <v>4174</v>
      </c>
      <c r="K19" s="104">
        <v>3415</v>
      </c>
      <c r="L19" s="104">
        <v>2156</v>
      </c>
      <c r="M19" s="104">
        <v>2151</v>
      </c>
      <c r="N19" s="104">
        <v>1210</v>
      </c>
      <c r="O19" s="104">
        <v>1194</v>
      </c>
      <c r="P19" s="104">
        <v>1111</v>
      </c>
      <c r="Q19" s="104">
        <v>624</v>
      </c>
      <c r="R19" s="104">
        <v>233</v>
      </c>
      <c r="S19" s="104">
        <v>45</v>
      </c>
      <c r="T19" s="104">
        <v>19</v>
      </c>
    </row>
    <row r="20" spans="5:20" ht="13.5" customHeight="1">
      <c r="E20" s="55" t="s">
        <v>204</v>
      </c>
      <c r="F20" s="106">
        <f>SUM(G20:T20)+1</f>
        <v>2370</v>
      </c>
      <c r="G20" s="104">
        <v>29</v>
      </c>
      <c r="H20" s="104">
        <v>50</v>
      </c>
      <c r="I20" s="104">
        <v>132</v>
      </c>
      <c r="J20" s="104">
        <v>316</v>
      </c>
      <c r="K20" s="104">
        <v>435</v>
      </c>
      <c r="L20" s="104">
        <v>586</v>
      </c>
      <c r="M20" s="104">
        <v>382</v>
      </c>
      <c r="N20" s="104">
        <v>102</v>
      </c>
      <c r="O20" s="104">
        <v>115</v>
      </c>
      <c r="P20" s="104">
        <v>92</v>
      </c>
      <c r="Q20" s="104">
        <v>59</v>
      </c>
      <c r="R20" s="104">
        <v>32</v>
      </c>
      <c r="S20" s="104">
        <v>14</v>
      </c>
      <c r="T20" s="104">
        <v>25</v>
      </c>
    </row>
    <row r="21" spans="4:20" ht="13.5" customHeight="1">
      <c r="D21" s="266" t="s">
        <v>203</v>
      </c>
      <c r="E21" s="271"/>
      <c r="F21" s="106">
        <f>SUM(G21:T21)</f>
        <v>2719</v>
      </c>
      <c r="G21" s="104">
        <v>276</v>
      </c>
      <c r="H21" s="104">
        <v>310</v>
      </c>
      <c r="I21" s="104">
        <v>435</v>
      </c>
      <c r="J21" s="104">
        <v>328</v>
      </c>
      <c r="K21" s="104">
        <v>492</v>
      </c>
      <c r="L21" s="104">
        <v>395</v>
      </c>
      <c r="M21" s="104">
        <v>204</v>
      </c>
      <c r="N21" s="104">
        <v>123</v>
      </c>
      <c r="O21" s="104">
        <v>85</v>
      </c>
      <c r="P21" s="104">
        <v>52</v>
      </c>
      <c r="Q21" s="104">
        <v>12</v>
      </c>
      <c r="R21" s="104">
        <v>4</v>
      </c>
      <c r="S21" s="104">
        <v>3</v>
      </c>
      <c r="T21" s="101" t="s">
        <v>49</v>
      </c>
    </row>
    <row r="22" spans="3:20" ht="13.5" customHeight="1">
      <c r="C22" s="266" t="s">
        <v>202</v>
      </c>
      <c r="D22" s="267"/>
      <c r="E22" s="271"/>
      <c r="F22" s="106">
        <v>404</v>
      </c>
      <c r="G22" s="101" t="s">
        <v>49</v>
      </c>
      <c r="H22" s="101" t="s">
        <v>49</v>
      </c>
      <c r="I22" s="101" t="s">
        <v>49</v>
      </c>
      <c r="J22" s="101" t="s">
        <v>49</v>
      </c>
      <c r="K22" s="101" t="s">
        <v>49</v>
      </c>
      <c r="L22" s="101" t="s">
        <v>49</v>
      </c>
      <c r="M22" s="101" t="s">
        <v>49</v>
      </c>
      <c r="N22" s="101" t="s">
        <v>49</v>
      </c>
      <c r="O22" s="101" t="s">
        <v>49</v>
      </c>
      <c r="P22" s="101" t="s">
        <v>49</v>
      </c>
      <c r="Q22" s="101" t="s">
        <v>49</v>
      </c>
      <c r="R22" s="101" t="s">
        <v>49</v>
      </c>
      <c r="S22" s="101" t="s">
        <v>49</v>
      </c>
      <c r="T22" s="101" t="s">
        <v>49</v>
      </c>
    </row>
    <row r="23" spans="6:20" ht="9" customHeight="1">
      <c r="F23" s="106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</row>
    <row r="24" spans="1:20" ht="13.5" customHeight="1">
      <c r="A24" s="266" t="s">
        <v>210</v>
      </c>
      <c r="B24" s="267"/>
      <c r="C24" s="267"/>
      <c r="D24" s="267"/>
      <c r="E24" s="271"/>
      <c r="F24" s="103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4"/>
    </row>
    <row r="25" spans="3:20" ht="13.5" customHeight="1">
      <c r="C25" s="266" t="s">
        <v>209</v>
      </c>
      <c r="D25" s="267"/>
      <c r="E25" s="267"/>
      <c r="F25" s="103">
        <f aca="true" t="shared" si="4" ref="F25:T25">F15/F5</f>
        <v>2.215014857542388</v>
      </c>
      <c r="G25" s="102">
        <f t="shared" si="4"/>
        <v>1.119683481701286</v>
      </c>
      <c r="H25" s="102">
        <f t="shared" si="4"/>
        <v>1.202804746494067</v>
      </c>
      <c r="I25" s="102">
        <f t="shared" si="4"/>
        <v>1.5185888738127544</v>
      </c>
      <c r="J25" s="102">
        <f t="shared" si="4"/>
        <v>1.775688559322034</v>
      </c>
      <c r="K25" s="102">
        <f t="shared" si="4"/>
        <v>1.9536741214057507</v>
      </c>
      <c r="L25" s="102">
        <f t="shared" si="4"/>
        <v>2.1372085163906727</v>
      </c>
      <c r="M25" s="102">
        <f t="shared" si="4"/>
        <v>2.2294051265516686</v>
      </c>
      <c r="N25" s="102">
        <f t="shared" si="4"/>
        <v>2.2492073557387444</v>
      </c>
      <c r="O25" s="102">
        <f t="shared" si="4"/>
        <v>2.3032011942278987</v>
      </c>
      <c r="P25" s="102">
        <f t="shared" si="4"/>
        <v>2.587892144153487</v>
      </c>
      <c r="Q25" s="102">
        <f t="shared" si="4"/>
        <v>2.7585236158898967</v>
      </c>
      <c r="R25" s="102">
        <f t="shared" si="4"/>
        <v>2.7955022488755623</v>
      </c>
      <c r="S25" s="102">
        <f t="shared" si="4"/>
        <v>2.7534246575342465</v>
      </c>
      <c r="T25" s="102">
        <f t="shared" si="4"/>
        <v>2.783422459893048</v>
      </c>
    </row>
    <row r="26" spans="4:20" ht="13.5" customHeight="1">
      <c r="D26" s="266" t="s">
        <v>208</v>
      </c>
      <c r="E26" s="267"/>
      <c r="F26" s="103">
        <f aca="true" t="shared" si="5" ref="F26:T26">F16/F6</f>
        <v>2.219513504805885</v>
      </c>
      <c r="G26" s="102">
        <f t="shared" si="5"/>
        <v>1.0835443037974684</v>
      </c>
      <c r="H26" s="102">
        <f t="shared" si="5"/>
        <v>1.179098679098679</v>
      </c>
      <c r="I26" s="102">
        <f t="shared" si="5"/>
        <v>1.4950753186558516</v>
      </c>
      <c r="J26" s="102">
        <f t="shared" si="5"/>
        <v>1.7640387275242047</v>
      </c>
      <c r="K26" s="102">
        <f t="shared" si="5"/>
        <v>1.9234803337306317</v>
      </c>
      <c r="L26" s="102">
        <f t="shared" si="5"/>
        <v>2.1243065187239942</v>
      </c>
      <c r="M26" s="102">
        <f t="shared" si="5"/>
        <v>2.2263071895424837</v>
      </c>
      <c r="N26" s="102">
        <f t="shared" si="5"/>
        <v>2.2450373532550696</v>
      </c>
      <c r="O26" s="102">
        <f t="shared" si="5"/>
        <v>2.3013173253293315</v>
      </c>
      <c r="P26" s="102">
        <f t="shared" si="5"/>
        <v>2.585844155844156</v>
      </c>
      <c r="Q26" s="102">
        <f t="shared" si="5"/>
        <v>2.7588041947096573</v>
      </c>
      <c r="R26" s="102">
        <f t="shared" si="5"/>
        <v>2.795140971805639</v>
      </c>
      <c r="S26" s="102">
        <f t="shared" si="5"/>
        <v>2.753142857142857</v>
      </c>
      <c r="T26" s="102">
        <f t="shared" si="5"/>
        <v>2.783422459893048</v>
      </c>
    </row>
    <row r="27" spans="5:20" ht="13.5" customHeight="1">
      <c r="E27" s="55" t="s">
        <v>207</v>
      </c>
      <c r="F27" s="103">
        <f aca="true" t="shared" si="6" ref="F27:T27">F17/F7</f>
        <v>2.390963936184475</v>
      </c>
      <c r="G27" s="102">
        <f t="shared" si="6"/>
        <v>1.1578947368421053</v>
      </c>
      <c r="H27" s="102">
        <f t="shared" si="6"/>
        <v>1.4179104477611941</v>
      </c>
      <c r="I27" s="102">
        <f t="shared" si="6"/>
        <v>1.565625</v>
      </c>
      <c r="J27" s="102">
        <f t="shared" si="6"/>
        <v>1.687732342007435</v>
      </c>
      <c r="K27" s="102">
        <f t="shared" si="6"/>
        <v>1.6865079365079365</v>
      </c>
      <c r="L27" s="102">
        <f t="shared" si="6"/>
        <v>2.0679576178297405</v>
      </c>
      <c r="M27" s="102">
        <f t="shared" si="6"/>
        <v>2.166901408450704</v>
      </c>
      <c r="N27" s="102">
        <f t="shared" si="6"/>
        <v>2.213453132588635</v>
      </c>
      <c r="O27" s="102">
        <f t="shared" si="6"/>
        <v>2.275924913431748</v>
      </c>
      <c r="P27" s="102">
        <f t="shared" si="6"/>
        <v>2.5704863973619125</v>
      </c>
      <c r="Q27" s="102">
        <f t="shared" si="6"/>
        <v>2.74870214146658</v>
      </c>
      <c r="R27" s="102">
        <f t="shared" si="6"/>
        <v>2.792720542874769</v>
      </c>
      <c r="S27" s="102">
        <f t="shared" si="6"/>
        <v>2.7421236872812136</v>
      </c>
      <c r="T27" s="102">
        <f t="shared" si="6"/>
        <v>2.7694444444444444</v>
      </c>
    </row>
    <row r="28" spans="5:20" ht="13.5" customHeight="1">
      <c r="E28" s="55" t="s">
        <v>206</v>
      </c>
      <c r="F28" s="103">
        <f>F18/F8</f>
        <v>2.1035347204813237</v>
      </c>
      <c r="G28" s="101" t="s">
        <v>49</v>
      </c>
      <c r="H28" s="102">
        <f aca="true" t="shared" si="7" ref="H28:O31">H18/H8</f>
        <v>1</v>
      </c>
      <c r="I28" s="102">
        <f t="shared" si="7"/>
        <v>1.51953125</v>
      </c>
      <c r="J28" s="102">
        <f t="shared" si="7"/>
        <v>1.430517711171662</v>
      </c>
      <c r="K28" s="102">
        <f t="shared" si="7"/>
        <v>2.1046658259773015</v>
      </c>
      <c r="L28" s="102">
        <f t="shared" si="7"/>
        <v>2.183106575963719</v>
      </c>
      <c r="M28" s="102">
        <f t="shared" si="7"/>
        <v>2.3981958762886597</v>
      </c>
      <c r="N28" s="102">
        <f t="shared" si="7"/>
        <v>3.033333333333333</v>
      </c>
      <c r="O28" s="102">
        <f t="shared" si="7"/>
        <v>2</v>
      </c>
      <c r="P28" s="101" t="s">
        <v>49</v>
      </c>
      <c r="Q28" s="101" t="s">
        <v>49</v>
      </c>
      <c r="R28" s="101" t="s">
        <v>49</v>
      </c>
      <c r="S28" s="101" t="s">
        <v>49</v>
      </c>
      <c r="T28" s="101" t="s">
        <v>49</v>
      </c>
    </row>
    <row r="29" spans="5:20" ht="13.5" customHeight="1">
      <c r="E29" s="55" t="s">
        <v>205</v>
      </c>
      <c r="F29" s="103">
        <f>F19/F9</f>
        <v>1.790922619047619</v>
      </c>
      <c r="G29" s="102">
        <f>G19/G9</f>
        <v>1.0849056603773586</v>
      </c>
      <c r="H29" s="102">
        <f t="shared" si="7"/>
        <v>1.1690376569037657</v>
      </c>
      <c r="I29" s="102">
        <f t="shared" si="7"/>
        <v>1.4942238267148014</v>
      </c>
      <c r="J29" s="102">
        <f t="shared" si="7"/>
        <v>1.8444542642509942</v>
      </c>
      <c r="K29" s="102">
        <f t="shared" si="7"/>
        <v>2.0219064535227944</v>
      </c>
      <c r="L29" s="102">
        <f t="shared" si="7"/>
        <v>2.149551345962114</v>
      </c>
      <c r="M29" s="102">
        <f t="shared" si="7"/>
        <v>2.325405405405405</v>
      </c>
      <c r="N29" s="102">
        <f t="shared" si="7"/>
        <v>2.459349593495935</v>
      </c>
      <c r="O29" s="102">
        <f t="shared" si="7"/>
        <v>2.551282051282051</v>
      </c>
      <c r="P29" s="102">
        <f aca="true" t="shared" si="8" ref="P29:T30">P19/P9</f>
        <v>2.848717948717949</v>
      </c>
      <c r="Q29" s="102">
        <f t="shared" si="8"/>
        <v>3.0439024390243903</v>
      </c>
      <c r="R29" s="102">
        <f t="shared" si="8"/>
        <v>2.876543209876543</v>
      </c>
      <c r="S29" s="102">
        <f t="shared" si="8"/>
        <v>3.2142857142857144</v>
      </c>
      <c r="T29" s="102">
        <f t="shared" si="8"/>
        <v>2.375</v>
      </c>
    </row>
    <row r="30" spans="1:20" ht="13.5" customHeight="1">
      <c r="A30" s="45"/>
      <c r="B30" s="45"/>
      <c r="C30" s="45"/>
      <c r="D30" s="45"/>
      <c r="E30" s="77" t="s">
        <v>204</v>
      </c>
      <c r="F30" s="103">
        <f>F20/F10</f>
        <v>2.069868995633188</v>
      </c>
      <c r="G30" s="102">
        <f>G20/G10</f>
        <v>1</v>
      </c>
      <c r="H30" s="102">
        <f t="shared" si="7"/>
        <v>1.0204081632653061</v>
      </c>
      <c r="I30" s="102">
        <f t="shared" si="7"/>
        <v>1.2452830188679245</v>
      </c>
      <c r="J30" s="102">
        <f t="shared" si="7"/>
        <v>1.7752808988764044</v>
      </c>
      <c r="K30" s="102">
        <f t="shared" si="7"/>
        <v>2.1641791044776117</v>
      </c>
      <c r="L30" s="102">
        <f t="shared" si="7"/>
        <v>2.2196969696969697</v>
      </c>
      <c r="M30" s="102">
        <f t="shared" si="7"/>
        <v>2.40251572327044</v>
      </c>
      <c r="N30" s="102">
        <f t="shared" si="7"/>
        <v>2.2666666666666666</v>
      </c>
      <c r="O30" s="102">
        <f t="shared" si="7"/>
        <v>2.875</v>
      </c>
      <c r="P30" s="102">
        <f t="shared" si="8"/>
        <v>2.875</v>
      </c>
      <c r="Q30" s="102">
        <f t="shared" si="8"/>
        <v>2.95</v>
      </c>
      <c r="R30" s="102">
        <f t="shared" si="8"/>
        <v>2.909090909090909</v>
      </c>
      <c r="S30" s="102">
        <f t="shared" si="8"/>
        <v>3.5</v>
      </c>
      <c r="T30" s="102">
        <f t="shared" si="8"/>
        <v>4.166666666666667</v>
      </c>
    </row>
    <row r="31" spans="1:20" ht="13.5" customHeight="1">
      <c r="A31" s="45"/>
      <c r="B31" s="45"/>
      <c r="C31" s="45"/>
      <c r="D31" s="266" t="s">
        <v>203</v>
      </c>
      <c r="E31" s="271"/>
      <c r="F31" s="103">
        <f>F21/F11</f>
        <v>2.0275913497390006</v>
      </c>
      <c r="G31" s="102">
        <f>G21/G11</f>
        <v>1.248868778280543</v>
      </c>
      <c r="H31" s="102">
        <f t="shared" si="7"/>
        <v>1.497584541062802</v>
      </c>
      <c r="I31" s="102">
        <f t="shared" si="7"/>
        <v>1.8669527896995708</v>
      </c>
      <c r="J31" s="102">
        <f t="shared" si="7"/>
        <v>2.0372670807453415</v>
      </c>
      <c r="K31" s="102">
        <f t="shared" si="7"/>
        <v>2.6310160427807485</v>
      </c>
      <c r="L31" s="102">
        <f t="shared" si="7"/>
        <v>2.6333333333333333</v>
      </c>
      <c r="M31" s="102">
        <f t="shared" si="7"/>
        <v>2.4578313253012047</v>
      </c>
      <c r="N31" s="102">
        <f t="shared" si="7"/>
        <v>2.6739130434782608</v>
      </c>
      <c r="O31" s="102">
        <f t="shared" si="7"/>
        <v>2.65625</v>
      </c>
      <c r="P31" s="102">
        <f>P21/P11</f>
        <v>3.7142857142857144</v>
      </c>
      <c r="Q31" s="102">
        <f>Q21/Q11</f>
        <v>2.4</v>
      </c>
      <c r="R31" s="102">
        <f>R21/R11</f>
        <v>4</v>
      </c>
      <c r="S31" s="102">
        <f>S21/S11</f>
        <v>3</v>
      </c>
      <c r="T31" s="101" t="s">
        <v>49</v>
      </c>
    </row>
    <row r="32" spans="1:20" ht="13.5" customHeight="1">
      <c r="A32" s="28"/>
      <c r="B32" s="28"/>
      <c r="C32" s="272" t="s">
        <v>202</v>
      </c>
      <c r="D32" s="273"/>
      <c r="E32" s="274"/>
      <c r="F32" s="100">
        <f>F22/F12</f>
        <v>1.1542857142857144</v>
      </c>
      <c r="G32" s="99" t="s">
        <v>49</v>
      </c>
      <c r="H32" s="99" t="s">
        <v>49</v>
      </c>
      <c r="I32" s="99" t="s">
        <v>49</v>
      </c>
      <c r="J32" s="99" t="s">
        <v>49</v>
      </c>
      <c r="K32" s="99" t="s">
        <v>49</v>
      </c>
      <c r="L32" s="99" t="s">
        <v>49</v>
      </c>
      <c r="M32" s="99" t="s">
        <v>49</v>
      </c>
      <c r="N32" s="99" t="s">
        <v>49</v>
      </c>
      <c r="O32" s="99" t="s">
        <v>49</v>
      </c>
      <c r="P32" s="99" t="s">
        <v>49</v>
      </c>
      <c r="Q32" s="99" t="s">
        <v>49</v>
      </c>
      <c r="R32" s="99" t="s">
        <v>49</v>
      </c>
      <c r="S32" s="99" t="s">
        <v>49</v>
      </c>
      <c r="T32" s="99" t="s">
        <v>49</v>
      </c>
    </row>
    <row r="33" ht="11.25">
      <c r="A33" s="10" t="s">
        <v>201</v>
      </c>
    </row>
  </sheetData>
  <sheetProtection/>
  <mergeCells count="17">
    <mergeCell ref="F2:T2"/>
    <mergeCell ref="C32:E32"/>
    <mergeCell ref="D11:E11"/>
    <mergeCell ref="D21:E21"/>
    <mergeCell ref="D31:E31"/>
    <mergeCell ref="C12:E12"/>
    <mergeCell ref="C25:E25"/>
    <mergeCell ref="D26:E26"/>
    <mergeCell ref="A24:E24"/>
    <mergeCell ref="C22:E22"/>
    <mergeCell ref="A2:E3"/>
    <mergeCell ref="C15:E15"/>
    <mergeCell ref="D16:E16"/>
    <mergeCell ref="C5:E5"/>
    <mergeCell ref="D6:E6"/>
    <mergeCell ref="A4:E4"/>
    <mergeCell ref="A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ba044</dc:creator>
  <cp:keywords/>
  <dc:description/>
  <cp:lastModifiedBy>ba023</cp:lastModifiedBy>
  <cp:lastPrinted>2011-12-19T02:33:36Z</cp:lastPrinted>
  <dcterms:created xsi:type="dcterms:W3CDTF">2011-03-16T00:42:44Z</dcterms:created>
  <dcterms:modified xsi:type="dcterms:W3CDTF">2011-12-19T02:34:31Z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