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t5ffsv002\（総務部）企画政策室\新フォルダ\Ｆ．統計\経済構造実態調査（旧：工業統計調査）\R4経済構造実態調査\04.小樽市結果表作成\"/>
    </mc:Choice>
  </mc:AlternateContent>
  <bookViews>
    <workbookView xWindow="-15" yWindow="18510" windowWidth="20520" windowHeight="4155" tabRatio="693"/>
  </bookViews>
  <sheets>
    <sheet name="表紙" sheetId="26" r:id="rId1"/>
    <sheet name="1.全体" sheetId="1" r:id="rId2"/>
    <sheet name="2.事業所数" sheetId="2" r:id="rId3"/>
    <sheet name="3.従業者数" sheetId="10" r:id="rId4"/>
    <sheet name="4.出荷額等" sheetId="11" r:id="rId5"/>
    <sheet name="5.1事業所当たり" sheetId="6" r:id="rId6"/>
    <sheet name="6.従業者規模別" sheetId="9" r:id="rId7"/>
    <sheet name="7.構成比" sheetId="17" r:id="rId8"/>
    <sheet name="8.産業別　1事当従・1人当出荷額" sheetId="14" r:id="rId9"/>
    <sheet name="9.小分類" sheetId="19" r:id="rId10"/>
    <sheet name="(参考)" sheetId="25" r:id="rId11"/>
  </sheets>
  <definedNames>
    <definedName name="H26調査員">#REF!</definedName>
    <definedName name="H26調査員ｶﾅ">#REF!</definedName>
    <definedName name="_xlnm.Print_Area" localSheetId="10">'(参考)'!$A$1:$X$22</definedName>
    <definedName name="_xlnm.Print_Area" localSheetId="1">'1.全体'!$A$1:$AT$36</definedName>
    <definedName name="_xlnm.Print_Area" localSheetId="2">'2.事業所数'!$A$1:$AT$34</definedName>
    <definedName name="_xlnm.Print_Area" localSheetId="3">'3.従業者数'!$A$1:$AT$34</definedName>
    <definedName name="_xlnm.Print_Area" localSheetId="4">'4.出荷額等'!$A$1:$AT$34</definedName>
    <definedName name="_xlnm.Print_Area" localSheetId="5">'5.1事業所当たり'!$A$1:$AT$35</definedName>
    <definedName name="_xlnm.Print_Area" localSheetId="6">'6.従業者規模別'!$A$1:$AR$47</definedName>
    <definedName name="_xlnm.Print_Area" localSheetId="7">'7.構成比'!$A$1:$AN$35</definedName>
    <definedName name="_xlnm.Print_Area" localSheetId="8">'8.産業別　1事当従・1人当出荷額'!$A$1:$V$34</definedName>
    <definedName name="_xlnm.Print_Area" localSheetId="9">'9.小分類'!$A$1:$T$55</definedName>
    <definedName name="あ1">'(参考)'!$MB$6</definedName>
    <definedName name="客体">#REF!</definedName>
    <definedName name="銀行">#REF!</definedName>
    <definedName name="工業報酬">#REF!</definedName>
    <definedName name="支店">#REF!</definedName>
    <definedName name="石油報酬">#REF!</definedName>
    <definedName name="調査区別">#REF!</definedName>
  </definedNames>
  <calcPr calcId="162913"/>
</workbook>
</file>

<file path=xl/calcChain.xml><?xml version="1.0" encoding="utf-8"?>
<calcChain xmlns="http://schemas.openxmlformats.org/spreadsheetml/2006/main">
  <c r="AR22" i="11" l="1"/>
  <c r="AL22" i="11"/>
  <c r="AR12" i="2" l="1"/>
  <c r="AR31" i="2"/>
  <c r="N22" i="14" l="1"/>
  <c r="T22" i="14"/>
  <c r="R16" i="14"/>
  <c r="R19" i="14"/>
  <c r="R22" i="14"/>
  <c r="R26" i="14"/>
  <c r="R27" i="14"/>
  <c r="R28" i="14"/>
  <c r="R29" i="14"/>
  <c r="R30" i="14"/>
  <c r="X31" i="17"/>
  <c r="Z31" i="17" s="1"/>
  <c r="V31" i="17"/>
  <c r="R31" i="17"/>
  <c r="AJ14" i="17"/>
  <c r="AJ13" i="17"/>
  <c r="AJ10" i="17"/>
  <c r="AL16" i="17"/>
  <c r="AL26" i="17"/>
  <c r="AF6" i="17"/>
  <c r="AH10" i="17" s="1"/>
  <c r="AF8" i="17"/>
  <c r="AF9" i="17"/>
  <c r="AJ9" i="17" s="1"/>
  <c r="AF10" i="17"/>
  <c r="AF11" i="17"/>
  <c r="AJ11" i="17" s="1"/>
  <c r="AF12" i="17"/>
  <c r="AJ12" i="17" s="1"/>
  <c r="AL12" i="17" s="1"/>
  <c r="AF13" i="17"/>
  <c r="AF14" i="17"/>
  <c r="AF15" i="17"/>
  <c r="AJ15" i="17" s="1"/>
  <c r="AF16" i="17"/>
  <c r="AF17" i="17"/>
  <c r="AJ17" i="17" s="1"/>
  <c r="AF18" i="17"/>
  <c r="AJ18" i="17" s="1"/>
  <c r="AF19" i="17"/>
  <c r="AF20" i="17"/>
  <c r="AJ20" i="17" s="1"/>
  <c r="AL20" i="17" s="1"/>
  <c r="AF21" i="17"/>
  <c r="AJ21" i="17" s="1"/>
  <c r="AF22" i="17"/>
  <c r="AF23" i="17"/>
  <c r="AJ23" i="17" s="1"/>
  <c r="AF24" i="17"/>
  <c r="AF25" i="17"/>
  <c r="AF26" i="17"/>
  <c r="AF27" i="17"/>
  <c r="AF28" i="17"/>
  <c r="AF29" i="17"/>
  <c r="AH29" i="17" s="1"/>
  <c r="AF30" i="17"/>
  <c r="AF31" i="17"/>
  <c r="AD21" i="17"/>
  <c r="AL22" i="17"/>
  <c r="Z29" i="17"/>
  <c r="Z19" i="17"/>
  <c r="T6" i="17"/>
  <c r="T8" i="17"/>
  <c r="T9" i="17"/>
  <c r="T10" i="17"/>
  <c r="T11" i="17"/>
  <c r="T12" i="17"/>
  <c r="T13" i="17"/>
  <c r="T14" i="17"/>
  <c r="T15" i="17"/>
  <c r="T16" i="17"/>
  <c r="T17" i="17"/>
  <c r="T18" i="17"/>
  <c r="T19" i="17"/>
  <c r="T20" i="17"/>
  <c r="T21" i="17"/>
  <c r="T22" i="17"/>
  <c r="T23" i="17"/>
  <c r="T24" i="17"/>
  <c r="T25" i="17"/>
  <c r="T26" i="17"/>
  <c r="T27" i="17"/>
  <c r="T28" i="17"/>
  <c r="T29" i="17"/>
  <c r="T30" i="17"/>
  <c r="T31" i="17"/>
  <c r="AJ24" i="17" l="1"/>
  <c r="AL24" i="17" s="1"/>
  <c r="AH8" i="17"/>
  <c r="AJ8" i="17"/>
  <c r="AJ25" i="17"/>
  <c r="AL25" i="17" s="1"/>
  <c r="R29" i="17"/>
  <c r="N19" i="17"/>
  <c r="H8" i="17"/>
  <c r="L8" i="17" s="1"/>
  <c r="H9" i="17"/>
  <c r="L9" i="17" s="1"/>
  <c r="H10" i="17"/>
  <c r="L10" i="17" s="1"/>
  <c r="H11" i="17"/>
  <c r="L11" i="17" s="1"/>
  <c r="H12" i="17"/>
  <c r="L12" i="17" s="1"/>
  <c r="H13" i="17"/>
  <c r="L13" i="17" s="1"/>
  <c r="H14" i="17"/>
  <c r="L14" i="17" s="1"/>
  <c r="H15" i="17"/>
  <c r="L15" i="17" s="1"/>
  <c r="H16" i="17"/>
  <c r="L16" i="17" s="1"/>
  <c r="H17" i="17"/>
  <c r="L17" i="17" s="1"/>
  <c r="H18" i="17"/>
  <c r="L18" i="17" s="1"/>
  <c r="H19" i="17"/>
  <c r="J19" i="17" s="1"/>
  <c r="H20" i="17"/>
  <c r="L20" i="17" s="1"/>
  <c r="H21" i="17"/>
  <c r="L21" i="17" s="1"/>
  <c r="H22" i="17"/>
  <c r="H23" i="17"/>
  <c r="L23" i="17" s="1"/>
  <c r="H24" i="17"/>
  <c r="L24" i="17" s="1"/>
  <c r="H25" i="17"/>
  <c r="L25" i="17" s="1"/>
  <c r="H26" i="17"/>
  <c r="L26" i="17" s="1"/>
  <c r="H27" i="17"/>
  <c r="L27" i="17" s="1"/>
  <c r="H28" i="17"/>
  <c r="H29" i="17"/>
  <c r="J29" i="17" s="1"/>
  <c r="H30" i="17"/>
  <c r="H31" i="17"/>
  <c r="H6" i="17"/>
  <c r="AL34" i="9"/>
  <c r="AN34" i="9" s="1"/>
  <c r="AL20" i="9"/>
  <c r="AN20" i="9" s="1"/>
  <c r="AL6" i="9"/>
  <c r="AN6" i="9" s="1"/>
  <c r="AN6" i="6"/>
  <c r="L22" i="17" l="1"/>
  <c r="N22" i="17" s="1"/>
  <c r="L28" i="17"/>
  <c r="N28" i="17"/>
  <c r="AL6" i="11"/>
  <c r="AF6" i="11"/>
  <c r="Z6" i="11"/>
  <c r="T6" i="11"/>
  <c r="AN6" i="11"/>
  <c r="AR6" i="11" s="1"/>
  <c r="AN8" i="2" l="1"/>
  <c r="X19" i="25" l="1"/>
  <c r="W19" i="25"/>
  <c r="X18" i="25"/>
  <c r="W18" i="25"/>
  <c r="X17" i="25"/>
  <c r="W17" i="25"/>
  <c r="X16" i="25"/>
  <c r="W16" i="25"/>
  <c r="X15" i="25"/>
  <c r="W15" i="25"/>
  <c r="X14" i="25"/>
  <c r="W14" i="25"/>
  <c r="X13" i="25"/>
  <c r="W13" i="25"/>
  <c r="X12" i="25"/>
  <c r="W12" i="25"/>
  <c r="X11" i="25"/>
  <c r="W11" i="25"/>
  <c r="X10" i="25"/>
  <c r="W10" i="25"/>
  <c r="X9" i="25"/>
  <c r="W9" i="25"/>
  <c r="X8" i="25"/>
  <c r="W8" i="25"/>
  <c r="X7" i="25"/>
  <c r="W7" i="25"/>
  <c r="X6" i="25"/>
  <c r="W6" i="25"/>
  <c r="P16" i="14"/>
  <c r="P19" i="14"/>
  <c r="P22" i="14"/>
  <c r="P26" i="14"/>
  <c r="P27" i="14"/>
  <c r="P28" i="14"/>
  <c r="P29" i="14"/>
  <c r="P30" i="14"/>
  <c r="L16" i="14"/>
  <c r="L19" i="14"/>
  <c r="L22" i="14"/>
  <c r="L26" i="14"/>
  <c r="L27" i="14"/>
  <c r="L28" i="14"/>
  <c r="L29" i="14"/>
  <c r="L30" i="14"/>
  <c r="J16" i="14"/>
  <c r="J19" i="14"/>
  <c r="J22" i="14"/>
  <c r="J26" i="14"/>
  <c r="J27" i="14"/>
  <c r="J28" i="14"/>
  <c r="J29" i="14"/>
  <c r="J30" i="14"/>
  <c r="F29" i="14"/>
  <c r="F30" i="14"/>
  <c r="D19" i="14"/>
  <c r="D29" i="14"/>
  <c r="D30" i="14"/>
  <c r="P5" i="14"/>
  <c r="AJ31" i="17" l="1"/>
  <c r="AJ6" i="17"/>
  <c r="X9" i="17"/>
  <c r="X10" i="17"/>
  <c r="X11" i="17"/>
  <c r="X12" i="17"/>
  <c r="X13" i="17"/>
  <c r="X14" i="17"/>
  <c r="X15" i="17"/>
  <c r="X16" i="17"/>
  <c r="X17" i="17"/>
  <c r="X18" i="17"/>
  <c r="X20" i="17"/>
  <c r="X21" i="17"/>
  <c r="X22" i="17"/>
  <c r="Z22" i="17" s="1"/>
  <c r="X23" i="17"/>
  <c r="X24" i="17"/>
  <c r="X25" i="17"/>
  <c r="X26" i="17"/>
  <c r="X27" i="17"/>
  <c r="X28" i="17"/>
  <c r="X8" i="17"/>
  <c r="X6" i="17"/>
  <c r="V12" i="17"/>
  <c r="L31" i="17"/>
  <c r="N31" i="17" s="1"/>
  <c r="L6" i="17"/>
  <c r="F9" i="17"/>
  <c r="AP42" i="9"/>
  <c r="AN42" i="9"/>
  <c r="AP41" i="9"/>
  <c r="AN41" i="9"/>
  <c r="AP40" i="9"/>
  <c r="AN40" i="9"/>
  <c r="AP39" i="9"/>
  <c r="AN39" i="9"/>
  <c r="AP38" i="9"/>
  <c r="AN38" i="9"/>
  <c r="AP37" i="9"/>
  <c r="AN37" i="9"/>
  <c r="AP34" i="9"/>
  <c r="AP28" i="9"/>
  <c r="AN28" i="9"/>
  <c r="AP27" i="9"/>
  <c r="AN27" i="9"/>
  <c r="AP26" i="9"/>
  <c r="AN26" i="9"/>
  <c r="AP25" i="9"/>
  <c r="AN25" i="9"/>
  <c r="AP24" i="9"/>
  <c r="AN24" i="9"/>
  <c r="AP23" i="9"/>
  <c r="AN23" i="9"/>
  <c r="AP20" i="9"/>
  <c r="AP14" i="9"/>
  <c r="AN14" i="9"/>
  <c r="AP13" i="9"/>
  <c r="AN13" i="9"/>
  <c r="AP12" i="9"/>
  <c r="AN12" i="9"/>
  <c r="AP11" i="9"/>
  <c r="AN11" i="9"/>
  <c r="AP10" i="9"/>
  <c r="AN10" i="9"/>
  <c r="AP9" i="9"/>
  <c r="AN9" i="9"/>
  <c r="AP6" i="9"/>
  <c r="AL3" i="9"/>
  <c r="AL31" i="9" s="1"/>
  <c r="F19" i="14"/>
  <c r="AR31" i="6"/>
  <c r="R31" i="14" s="1"/>
  <c r="AP31" i="6"/>
  <c r="F31" i="14" s="1"/>
  <c r="AN31" i="6"/>
  <c r="L31" i="14" s="1"/>
  <c r="AP28" i="6"/>
  <c r="F28" i="14" s="1"/>
  <c r="AP27" i="6"/>
  <c r="F27" i="14" s="1"/>
  <c r="AP26" i="6"/>
  <c r="F26" i="14" s="1"/>
  <c r="AR25" i="6"/>
  <c r="R25" i="14" s="1"/>
  <c r="AP25" i="6"/>
  <c r="F25" i="14" s="1"/>
  <c r="AN25" i="6"/>
  <c r="L25" i="14" s="1"/>
  <c r="AR24" i="6"/>
  <c r="R24" i="14" s="1"/>
  <c r="AP24" i="6"/>
  <c r="F24" i="14" s="1"/>
  <c r="AN24" i="6"/>
  <c r="L24" i="14" s="1"/>
  <c r="AR23" i="6"/>
  <c r="R23" i="14" s="1"/>
  <c r="AP23" i="6"/>
  <c r="F23" i="14" s="1"/>
  <c r="AN23" i="6"/>
  <c r="L23" i="14" s="1"/>
  <c r="AP22" i="6"/>
  <c r="F22" i="14" s="1"/>
  <c r="AR21" i="6"/>
  <c r="R21" i="14" s="1"/>
  <c r="AP21" i="6"/>
  <c r="F21" i="14" s="1"/>
  <c r="AN21" i="6"/>
  <c r="L21" i="14" s="1"/>
  <c r="AR20" i="6"/>
  <c r="R20" i="14" s="1"/>
  <c r="AP20" i="6"/>
  <c r="F20" i="14" s="1"/>
  <c r="AN20" i="6"/>
  <c r="L20" i="14" s="1"/>
  <c r="AR18" i="6"/>
  <c r="R18" i="14" s="1"/>
  <c r="AP18" i="6"/>
  <c r="F18" i="14" s="1"/>
  <c r="AN18" i="6"/>
  <c r="L18" i="14" s="1"/>
  <c r="AR17" i="6"/>
  <c r="R17" i="14" s="1"/>
  <c r="AP17" i="6"/>
  <c r="F17" i="14" s="1"/>
  <c r="AN17" i="6"/>
  <c r="L17" i="14" s="1"/>
  <c r="AP16" i="6"/>
  <c r="F16" i="14" s="1"/>
  <c r="AR15" i="6"/>
  <c r="R15" i="14" s="1"/>
  <c r="AP15" i="6"/>
  <c r="F15" i="14" s="1"/>
  <c r="AN15" i="6"/>
  <c r="L15" i="14" s="1"/>
  <c r="AR14" i="6"/>
  <c r="R14" i="14" s="1"/>
  <c r="AP14" i="6"/>
  <c r="F14" i="14" s="1"/>
  <c r="AN14" i="6"/>
  <c r="L14" i="14" s="1"/>
  <c r="AR13" i="6"/>
  <c r="R13" i="14" s="1"/>
  <c r="AP13" i="6"/>
  <c r="F13" i="14" s="1"/>
  <c r="AN13" i="6"/>
  <c r="L13" i="14" s="1"/>
  <c r="AR12" i="6"/>
  <c r="R12" i="14" s="1"/>
  <c r="AP12" i="6"/>
  <c r="F12" i="14" s="1"/>
  <c r="AN12" i="6"/>
  <c r="L12" i="14" s="1"/>
  <c r="AR11" i="6"/>
  <c r="R11" i="14" s="1"/>
  <c r="AP11" i="6"/>
  <c r="F11" i="14" s="1"/>
  <c r="AN11" i="6"/>
  <c r="L11" i="14" s="1"/>
  <c r="AR10" i="6"/>
  <c r="R10" i="14" s="1"/>
  <c r="AP10" i="6"/>
  <c r="F10" i="14" s="1"/>
  <c r="AN10" i="6"/>
  <c r="L10" i="14" s="1"/>
  <c r="AR9" i="6"/>
  <c r="R9" i="14" s="1"/>
  <c r="AP9" i="6"/>
  <c r="F9" i="14" s="1"/>
  <c r="AN9" i="6"/>
  <c r="L9" i="14" s="1"/>
  <c r="AR8" i="6"/>
  <c r="R8" i="14" s="1"/>
  <c r="AP8" i="6"/>
  <c r="F8" i="14" s="1"/>
  <c r="AN8" i="6"/>
  <c r="L8" i="14" s="1"/>
  <c r="AR6" i="6"/>
  <c r="R6" i="14" s="1"/>
  <c r="AP6" i="6"/>
  <c r="F6" i="14" s="1"/>
  <c r="L6" i="14"/>
  <c r="AN3" i="6"/>
  <c r="AL17" i="9" l="1"/>
  <c r="AN31" i="11"/>
  <c r="AN30" i="11"/>
  <c r="AN29" i="11"/>
  <c r="AN28" i="11"/>
  <c r="AN27" i="11"/>
  <c r="AN26" i="11"/>
  <c r="AN25" i="11"/>
  <c r="AN24" i="11"/>
  <c r="AN23" i="11"/>
  <c r="AN22" i="11"/>
  <c r="AN21" i="11"/>
  <c r="AN20" i="11"/>
  <c r="AN19" i="11"/>
  <c r="AN18" i="11"/>
  <c r="AN17" i="11"/>
  <c r="AN16" i="11"/>
  <c r="AN15" i="11"/>
  <c r="AN14" i="11"/>
  <c r="AN13" i="11"/>
  <c r="AN12" i="11"/>
  <c r="AN11" i="11"/>
  <c r="AN10" i="11"/>
  <c r="AN9" i="11"/>
  <c r="AN8" i="11"/>
  <c r="AN3" i="11"/>
  <c r="AN31" i="10"/>
  <c r="AN30" i="10"/>
  <c r="AN29" i="10"/>
  <c r="AN28" i="10"/>
  <c r="AN27" i="10"/>
  <c r="AN26" i="10"/>
  <c r="AN25" i="10"/>
  <c r="AN24" i="10"/>
  <c r="AN23" i="10"/>
  <c r="AN22" i="10"/>
  <c r="AN21" i="10"/>
  <c r="AN20" i="10"/>
  <c r="AN19" i="10"/>
  <c r="AN18" i="10"/>
  <c r="AN17" i="10"/>
  <c r="AN16" i="10"/>
  <c r="AN15" i="10"/>
  <c r="AN14" i="10"/>
  <c r="AN13" i="10"/>
  <c r="AN12" i="10"/>
  <c r="AN11" i="10"/>
  <c r="AN10" i="10"/>
  <c r="AN9" i="10"/>
  <c r="AN8" i="10"/>
  <c r="AN3" i="10"/>
  <c r="AN3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H3" i="2"/>
  <c r="AB3" i="2"/>
  <c r="V3" i="2"/>
  <c r="P3" i="2"/>
  <c r="J3" i="2"/>
  <c r="D3" i="2"/>
  <c r="J3" i="10"/>
  <c r="AN6" i="2" l="1"/>
  <c r="AN6" i="10"/>
  <c r="AL21" i="17"/>
  <c r="AH21" i="17"/>
  <c r="J6" i="9"/>
  <c r="P6" i="9"/>
  <c r="R6" i="9"/>
  <c r="V6" i="9"/>
  <c r="X6" i="9"/>
  <c r="AB6" i="9"/>
  <c r="AD6" i="9"/>
  <c r="AH6" i="9"/>
  <c r="AJ6" i="9"/>
  <c r="AL21" i="6"/>
  <c r="P21" i="14" s="1"/>
  <c r="AH21" i="6"/>
  <c r="J21" i="14" s="1"/>
  <c r="AH21" i="11"/>
  <c r="AH16" i="11"/>
  <c r="AJ22" i="6" l="1"/>
  <c r="D22" i="14" s="1"/>
  <c r="H22" i="14" s="1"/>
  <c r="AH14" i="9" l="1"/>
  <c r="AH13" i="9"/>
  <c r="AH12" i="9"/>
  <c r="AH11" i="9"/>
  <c r="AH10" i="9"/>
  <c r="AH9" i="9"/>
  <c r="T6" i="25" l="1"/>
  <c r="U19" i="25"/>
  <c r="T19" i="25"/>
  <c r="U18" i="25"/>
  <c r="T18" i="25"/>
  <c r="U17" i="25"/>
  <c r="T17" i="25"/>
  <c r="U16" i="25"/>
  <c r="T16" i="25"/>
  <c r="U15" i="25"/>
  <c r="T15" i="25"/>
  <c r="U14" i="25"/>
  <c r="T14" i="25"/>
  <c r="U13" i="25"/>
  <c r="T13" i="25"/>
  <c r="U12" i="25"/>
  <c r="T12" i="25"/>
  <c r="U11" i="25"/>
  <c r="T11" i="25"/>
  <c r="U10" i="25"/>
  <c r="T10" i="25"/>
  <c r="U9" i="25"/>
  <c r="T9" i="25"/>
  <c r="U8" i="25"/>
  <c r="T8" i="25"/>
  <c r="U7" i="25"/>
  <c r="T7" i="25"/>
  <c r="U6" i="25"/>
  <c r="J15" i="17" l="1"/>
  <c r="J11" i="17"/>
  <c r="J8" i="17"/>
  <c r="J31" i="17"/>
  <c r="J30" i="17"/>
  <c r="J28" i="17"/>
  <c r="J27" i="17"/>
  <c r="J26" i="17"/>
  <c r="J25" i="17"/>
  <c r="J24" i="17"/>
  <c r="J23" i="17"/>
  <c r="J22" i="17"/>
  <c r="J21" i="17"/>
  <c r="J20" i="17"/>
  <c r="J18" i="17"/>
  <c r="J17" i="17"/>
  <c r="J16" i="17"/>
  <c r="J14" i="17"/>
  <c r="J13" i="17"/>
  <c r="J12" i="17"/>
  <c r="J10" i="17"/>
  <c r="J9" i="17"/>
  <c r="AJ38" i="9"/>
  <c r="AJ25" i="9"/>
  <c r="AJ12" i="9"/>
  <c r="AJ10" i="9"/>
  <c r="AD42" i="9"/>
  <c r="AD41" i="9"/>
  <c r="AD40" i="9"/>
  <c r="AD39" i="9"/>
  <c r="AD38" i="9"/>
  <c r="AD37" i="9"/>
  <c r="AD34" i="9"/>
  <c r="AD28" i="9"/>
  <c r="AD27" i="9"/>
  <c r="AD26" i="9"/>
  <c r="AD25" i="9"/>
  <c r="AD24" i="9"/>
  <c r="AD23" i="9"/>
  <c r="AD20" i="9"/>
  <c r="AD14" i="9"/>
  <c r="AD13" i="9"/>
  <c r="AD12" i="9"/>
  <c r="AD11" i="9"/>
  <c r="AD10" i="9"/>
  <c r="AD9" i="9"/>
  <c r="X42" i="9"/>
  <c r="X41" i="9"/>
  <c r="X40" i="9"/>
  <c r="X39" i="9"/>
  <c r="X38" i="9"/>
  <c r="X37" i="9"/>
  <c r="X34" i="9"/>
  <c r="X28" i="9"/>
  <c r="X27" i="9"/>
  <c r="X26" i="9"/>
  <c r="X25" i="9"/>
  <c r="X24" i="9"/>
  <c r="X23" i="9"/>
  <c r="X20" i="9"/>
  <c r="X14" i="9"/>
  <c r="X13" i="9"/>
  <c r="X12" i="9"/>
  <c r="X11" i="9"/>
  <c r="X10" i="9"/>
  <c r="X9" i="9"/>
  <c r="P12" i="9"/>
  <c r="R12" i="9"/>
  <c r="R42" i="9"/>
  <c r="R41" i="9"/>
  <c r="R40" i="9"/>
  <c r="R39" i="9"/>
  <c r="R38" i="9"/>
  <c r="R37" i="9"/>
  <c r="R34" i="9"/>
  <c r="R28" i="9"/>
  <c r="R27" i="9"/>
  <c r="R26" i="9"/>
  <c r="R25" i="9"/>
  <c r="R24" i="9"/>
  <c r="R23" i="9"/>
  <c r="R20" i="9"/>
  <c r="R14" i="9"/>
  <c r="R13" i="9"/>
  <c r="R11" i="9"/>
  <c r="R10" i="9"/>
  <c r="R9" i="9"/>
  <c r="AJ42" i="9"/>
  <c r="AH42" i="9"/>
  <c r="AJ41" i="9"/>
  <c r="AH41" i="9"/>
  <c r="AJ40" i="9"/>
  <c r="AH40" i="9"/>
  <c r="AJ39" i="9"/>
  <c r="AH39" i="9"/>
  <c r="AH38" i="9"/>
  <c r="AJ37" i="9"/>
  <c r="AH37" i="9"/>
  <c r="AJ34" i="9"/>
  <c r="AH34" i="9"/>
  <c r="AJ28" i="9"/>
  <c r="AH28" i="9"/>
  <c r="AJ27" i="9"/>
  <c r="AH27" i="9"/>
  <c r="AJ26" i="9"/>
  <c r="AH26" i="9"/>
  <c r="AH25" i="9"/>
  <c r="AJ24" i="9"/>
  <c r="AH24" i="9"/>
  <c r="AJ23" i="9"/>
  <c r="AH23" i="9"/>
  <c r="AJ20" i="9"/>
  <c r="AH20" i="9"/>
  <c r="AJ14" i="9"/>
  <c r="AJ13" i="9"/>
  <c r="AJ11" i="9"/>
  <c r="AJ9" i="9"/>
  <c r="AF3" i="9"/>
  <c r="AF17" i="9" s="1"/>
  <c r="AF31" i="9" l="1"/>
  <c r="AL31" i="6"/>
  <c r="P31" i="14" s="1"/>
  <c r="AJ31" i="6"/>
  <c r="D31" i="14" s="1"/>
  <c r="AH31" i="6"/>
  <c r="J31" i="14" s="1"/>
  <c r="AJ28" i="6"/>
  <c r="D28" i="14" s="1"/>
  <c r="AJ27" i="6"/>
  <c r="D27" i="14" s="1"/>
  <c r="AJ26" i="6"/>
  <c r="D26" i="14" s="1"/>
  <c r="AL25" i="6"/>
  <c r="P25" i="14" s="1"/>
  <c r="AJ25" i="6"/>
  <c r="D25" i="14" s="1"/>
  <c r="AH25" i="6"/>
  <c r="J25" i="14" s="1"/>
  <c r="AL24" i="6"/>
  <c r="P24" i="14" s="1"/>
  <c r="AJ24" i="6"/>
  <c r="D24" i="14" s="1"/>
  <c r="AH24" i="6"/>
  <c r="J24" i="14" s="1"/>
  <c r="AL23" i="6"/>
  <c r="P23" i="14" s="1"/>
  <c r="AJ23" i="6"/>
  <c r="D23" i="14" s="1"/>
  <c r="AH23" i="6"/>
  <c r="J23" i="14" s="1"/>
  <c r="AJ21" i="6"/>
  <c r="D21" i="14" s="1"/>
  <c r="AL20" i="6"/>
  <c r="P20" i="14" s="1"/>
  <c r="AJ20" i="6"/>
  <c r="D20" i="14" s="1"/>
  <c r="AH20" i="6"/>
  <c r="J20" i="14" s="1"/>
  <c r="AL18" i="6"/>
  <c r="P18" i="14" s="1"/>
  <c r="AJ18" i="6"/>
  <c r="D18" i="14" s="1"/>
  <c r="AH18" i="6"/>
  <c r="J18" i="14" s="1"/>
  <c r="AL17" i="6"/>
  <c r="P17" i="14" s="1"/>
  <c r="AJ17" i="6"/>
  <c r="D17" i="14" s="1"/>
  <c r="AH17" i="6"/>
  <c r="J17" i="14" s="1"/>
  <c r="AJ16" i="6"/>
  <c r="D16" i="14" s="1"/>
  <c r="AL15" i="6"/>
  <c r="P15" i="14" s="1"/>
  <c r="AJ15" i="6"/>
  <c r="D15" i="14" s="1"/>
  <c r="AH15" i="6"/>
  <c r="J15" i="14" s="1"/>
  <c r="AL14" i="6"/>
  <c r="P14" i="14" s="1"/>
  <c r="AJ14" i="6"/>
  <c r="D14" i="14" s="1"/>
  <c r="AH14" i="6"/>
  <c r="J14" i="14" s="1"/>
  <c r="AL13" i="6"/>
  <c r="P13" i="14" s="1"/>
  <c r="AJ13" i="6"/>
  <c r="D13" i="14" s="1"/>
  <c r="AH13" i="6"/>
  <c r="J13" i="14" s="1"/>
  <c r="AL12" i="6"/>
  <c r="P12" i="14" s="1"/>
  <c r="AJ12" i="6"/>
  <c r="D12" i="14" s="1"/>
  <c r="AH12" i="6"/>
  <c r="J12" i="14" s="1"/>
  <c r="AL11" i="6"/>
  <c r="P11" i="14" s="1"/>
  <c r="AJ11" i="6"/>
  <c r="D11" i="14" s="1"/>
  <c r="AH11" i="6"/>
  <c r="J11" i="14" s="1"/>
  <c r="AL10" i="6"/>
  <c r="P10" i="14" s="1"/>
  <c r="AJ10" i="6"/>
  <c r="D10" i="14" s="1"/>
  <c r="AH10" i="6"/>
  <c r="J10" i="14" s="1"/>
  <c r="AL9" i="6"/>
  <c r="P9" i="14" s="1"/>
  <c r="AJ9" i="6"/>
  <c r="D9" i="14" s="1"/>
  <c r="AH9" i="6"/>
  <c r="J9" i="14" s="1"/>
  <c r="AL8" i="6"/>
  <c r="P8" i="14" s="1"/>
  <c r="AJ8" i="6"/>
  <c r="D8" i="14" s="1"/>
  <c r="AH8" i="6"/>
  <c r="J8" i="14" s="1"/>
  <c r="AL6" i="6"/>
  <c r="P6" i="14" s="1"/>
  <c r="AJ6" i="6"/>
  <c r="D6" i="14" s="1"/>
  <c r="AH6" i="6"/>
  <c r="J6" i="14" s="1"/>
  <c r="AH3" i="6"/>
  <c r="N6" i="11" l="1"/>
  <c r="AH31" i="11"/>
  <c r="AP31" i="11" s="1"/>
  <c r="AH30" i="11"/>
  <c r="AH29" i="11"/>
  <c r="AH28" i="11"/>
  <c r="AH27" i="11"/>
  <c r="AH26" i="11"/>
  <c r="AH25" i="11"/>
  <c r="AP25" i="11" s="1"/>
  <c r="AH24" i="11"/>
  <c r="AP24" i="11" s="1"/>
  <c r="AH23" i="11"/>
  <c r="AP23" i="11" s="1"/>
  <c r="AH22" i="11"/>
  <c r="AH20" i="11"/>
  <c r="AP20" i="11" s="1"/>
  <c r="AH19" i="11"/>
  <c r="AP19" i="11" s="1"/>
  <c r="AH18" i="11"/>
  <c r="AP18" i="11" s="1"/>
  <c r="AH17" i="11"/>
  <c r="AP17" i="11" s="1"/>
  <c r="AH15" i="11"/>
  <c r="AP15" i="11" s="1"/>
  <c r="AH14" i="11"/>
  <c r="AP14" i="11" s="1"/>
  <c r="AH13" i="11"/>
  <c r="AP13" i="11" s="1"/>
  <c r="AH12" i="11"/>
  <c r="AP12" i="11" s="1"/>
  <c r="AH11" i="11"/>
  <c r="AP11" i="11" s="1"/>
  <c r="AH10" i="11"/>
  <c r="AP10" i="11" s="1"/>
  <c r="AH9" i="11"/>
  <c r="AP9" i="11" s="1"/>
  <c r="AH8" i="11"/>
  <c r="AP8" i="11" s="1"/>
  <c r="AH3" i="11"/>
  <c r="AH31" i="10"/>
  <c r="AP31" i="10" s="1"/>
  <c r="AH30" i="10"/>
  <c r="AP30" i="10" s="1"/>
  <c r="AH29" i="10"/>
  <c r="AP29" i="10" s="1"/>
  <c r="AH28" i="10"/>
  <c r="AP28" i="10" s="1"/>
  <c r="AH27" i="10"/>
  <c r="AP27" i="10" s="1"/>
  <c r="AH26" i="10"/>
  <c r="AP26" i="10" s="1"/>
  <c r="AH25" i="10"/>
  <c r="AP25" i="10" s="1"/>
  <c r="AH24" i="10"/>
  <c r="AP24" i="10" s="1"/>
  <c r="AH23" i="10"/>
  <c r="AP23" i="10" s="1"/>
  <c r="AH22" i="10"/>
  <c r="AP22" i="10" s="1"/>
  <c r="AH21" i="10"/>
  <c r="AP21" i="10" s="1"/>
  <c r="AH20" i="10"/>
  <c r="AP20" i="10" s="1"/>
  <c r="AH19" i="10"/>
  <c r="AP19" i="10" s="1"/>
  <c r="AH18" i="10"/>
  <c r="AP18" i="10" s="1"/>
  <c r="AH17" i="10"/>
  <c r="AP17" i="10" s="1"/>
  <c r="AH16" i="10"/>
  <c r="AP16" i="10" s="1"/>
  <c r="AH15" i="10"/>
  <c r="AP15" i="10" s="1"/>
  <c r="AH14" i="10"/>
  <c r="AP14" i="10" s="1"/>
  <c r="AH13" i="10"/>
  <c r="AP13" i="10" s="1"/>
  <c r="AH12" i="10"/>
  <c r="AP12" i="10" s="1"/>
  <c r="AH11" i="10"/>
  <c r="AP11" i="10" s="1"/>
  <c r="AH10" i="10"/>
  <c r="AP10" i="10" s="1"/>
  <c r="AH9" i="10"/>
  <c r="AP9" i="10" s="1"/>
  <c r="AH8" i="10"/>
  <c r="AP8" i="10" s="1"/>
  <c r="AP6" i="10" s="1"/>
  <c r="AH3" i="10"/>
  <c r="AH6" i="10" l="1"/>
  <c r="AH29" i="2" l="1"/>
  <c r="AP29" i="2" s="1"/>
  <c r="AH30" i="2"/>
  <c r="AP30" i="2" s="1"/>
  <c r="AH31" i="2"/>
  <c r="AP31" i="2" s="1"/>
  <c r="AH28" i="2"/>
  <c r="AP28" i="2" s="1"/>
  <c r="AH27" i="2"/>
  <c r="AP27" i="2" s="1"/>
  <c r="AH26" i="2"/>
  <c r="AP26" i="2" s="1"/>
  <c r="AH25" i="2"/>
  <c r="AP25" i="2" s="1"/>
  <c r="AH24" i="2"/>
  <c r="AP24" i="2" s="1"/>
  <c r="AH23" i="2"/>
  <c r="AP23" i="2" s="1"/>
  <c r="AH22" i="2"/>
  <c r="AP22" i="2" s="1"/>
  <c r="AH21" i="2"/>
  <c r="AP21" i="2" s="1"/>
  <c r="AH20" i="2"/>
  <c r="AP20" i="2" s="1"/>
  <c r="AH19" i="2"/>
  <c r="AP19" i="2" s="1"/>
  <c r="AH18" i="2"/>
  <c r="AP18" i="2" s="1"/>
  <c r="AH17" i="2"/>
  <c r="AP17" i="2" s="1"/>
  <c r="AH16" i="2"/>
  <c r="AP16" i="2" s="1"/>
  <c r="AH15" i="2"/>
  <c r="AP15" i="2" s="1"/>
  <c r="AH14" i="2"/>
  <c r="AP14" i="2" s="1"/>
  <c r="AH13" i="2"/>
  <c r="AP13" i="2" s="1"/>
  <c r="AH12" i="2"/>
  <c r="AP12" i="2" s="1"/>
  <c r="AH11" i="2"/>
  <c r="AP11" i="2" s="1"/>
  <c r="AH10" i="2"/>
  <c r="AP10" i="2" s="1"/>
  <c r="AH9" i="2"/>
  <c r="AP9" i="2" s="1"/>
  <c r="AH8" i="2"/>
  <c r="AP8" i="2" l="1"/>
  <c r="AP6" i="2" s="1"/>
  <c r="AH6" i="2"/>
  <c r="V20" i="6" l="1"/>
  <c r="AL28" i="17" l="1"/>
  <c r="AL27" i="17"/>
  <c r="AH30" i="17" l="1"/>
  <c r="V29" i="11"/>
  <c r="P29" i="11"/>
  <c r="V30" i="11"/>
  <c r="Z29" i="11" l="1"/>
  <c r="T29" i="11"/>
  <c r="AF29" i="11"/>
  <c r="AL29" i="11"/>
  <c r="AR29" i="11"/>
  <c r="R6" i="25"/>
  <c r="Q11" i="25"/>
  <c r="Q9" i="25"/>
  <c r="Q7" i="25"/>
  <c r="Q6" i="25"/>
  <c r="R19" i="25"/>
  <c r="Q19" i="25"/>
  <c r="R18" i="25"/>
  <c r="Q18" i="25"/>
  <c r="R17" i="25"/>
  <c r="Q17" i="25"/>
  <c r="R16" i="25"/>
  <c r="Q16" i="25"/>
  <c r="R15" i="25"/>
  <c r="Q15" i="25"/>
  <c r="R14" i="25"/>
  <c r="Q14" i="25"/>
  <c r="R13" i="25"/>
  <c r="Q13" i="25"/>
  <c r="R12" i="25"/>
  <c r="Q12" i="25"/>
  <c r="R11" i="25"/>
  <c r="R10" i="25"/>
  <c r="Q10" i="25"/>
  <c r="R9" i="25"/>
  <c r="R8" i="25"/>
  <c r="Q8" i="25"/>
  <c r="R7" i="25"/>
  <c r="T30" i="14" l="1"/>
  <c r="T29" i="14"/>
  <c r="T19" i="14"/>
  <c r="N30" i="14"/>
  <c r="N29" i="14"/>
  <c r="N19" i="14"/>
  <c r="H30" i="14"/>
  <c r="H29" i="14"/>
  <c r="H19" i="14"/>
  <c r="L5" i="14"/>
  <c r="R5" i="14"/>
  <c r="AH31" i="17"/>
  <c r="AH25" i="17"/>
  <c r="AH24" i="17"/>
  <c r="AH23" i="17"/>
  <c r="AH20" i="17"/>
  <c r="AH19" i="17"/>
  <c r="AH18" i="17"/>
  <c r="AH17" i="17"/>
  <c r="AH15" i="17"/>
  <c r="AH14" i="17"/>
  <c r="AH13" i="17"/>
  <c r="AH12" i="17"/>
  <c r="AH11" i="17"/>
  <c r="AH9" i="17"/>
  <c r="AL30" i="17"/>
  <c r="AL29" i="17"/>
  <c r="AD31" i="17"/>
  <c r="AD23" i="17" l="1"/>
  <c r="AD12" i="17"/>
  <c r="AD10" i="17"/>
  <c r="R9" i="17"/>
  <c r="AD9" i="17"/>
  <c r="AD25" i="17"/>
  <c r="AD24" i="17"/>
  <c r="AD20" i="17"/>
  <c r="AD19" i="17"/>
  <c r="AD18" i="17"/>
  <c r="AD17" i="17"/>
  <c r="AD15" i="17"/>
  <c r="AD14" i="17"/>
  <c r="AD13" i="17"/>
  <c r="AD11" i="17"/>
  <c r="AD8" i="17"/>
  <c r="AL19" i="17"/>
  <c r="AH6" i="17"/>
  <c r="R6" i="17"/>
  <c r="AD6" i="17"/>
  <c r="Z30" i="17"/>
  <c r="V15" i="17"/>
  <c r="V11" i="17"/>
  <c r="V30" i="17"/>
  <c r="V29" i="17"/>
  <c r="V28" i="17"/>
  <c r="V27" i="17"/>
  <c r="V26" i="17"/>
  <c r="V25" i="17"/>
  <c r="V24" i="17"/>
  <c r="V23" i="17"/>
  <c r="V22" i="17"/>
  <c r="V21" i="17"/>
  <c r="V20" i="17"/>
  <c r="V19" i="17"/>
  <c r="V18" i="17"/>
  <c r="V17" i="17"/>
  <c r="V16" i="17"/>
  <c r="V14" i="17"/>
  <c r="V13" i="17"/>
  <c r="V10" i="17"/>
  <c r="V9" i="17"/>
  <c r="V8" i="17"/>
  <c r="R30" i="17"/>
  <c r="R28" i="17"/>
  <c r="R27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8" i="17"/>
  <c r="F8" i="17"/>
  <c r="V6" i="17"/>
  <c r="N30" i="17"/>
  <c r="N29" i="17"/>
  <c r="F1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1" i="17"/>
  <c r="F10" i="17"/>
  <c r="J6" i="17"/>
  <c r="F6" i="17"/>
  <c r="AB42" i="9"/>
  <c r="AB41" i="9"/>
  <c r="AB40" i="9"/>
  <c r="AB39" i="9"/>
  <c r="AB38" i="9"/>
  <c r="AB37" i="9"/>
  <c r="V42" i="9"/>
  <c r="V41" i="9"/>
  <c r="V40" i="9"/>
  <c r="V39" i="9"/>
  <c r="V38" i="9"/>
  <c r="V37" i="9"/>
  <c r="P42" i="9"/>
  <c r="P41" i="9"/>
  <c r="P40" i="9"/>
  <c r="P39" i="9"/>
  <c r="P38" i="9"/>
  <c r="P37" i="9"/>
  <c r="AB34" i="9"/>
  <c r="V34" i="9"/>
  <c r="P34" i="9"/>
  <c r="AB28" i="9"/>
  <c r="AB27" i="9"/>
  <c r="AB26" i="9"/>
  <c r="AB25" i="9"/>
  <c r="AB24" i="9"/>
  <c r="AB23" i="9"/>
  <c r="V28" i="9"/>
  <c r="V27" i="9"/>
  <c r="V26" i="9"/>
  <c r="V25" i="9"/>
  <c r="V24" i="9"/>
  <c r="V23" i="9"/>
  <c r="P28" i="9"/>
  <c r="P27" i="9"/>
  <c r="P26" i="9"/>
  <c r="P25" i="9"/>
  <c r="P24" i="9"/>
  <c r="P23" i="9"/>
  <c r="AB20" i="9"/>
  <c r="V20" i="9"/>
  <c r="P20" i="9"/>
  <c r="AB14" i="9"/>
  <c r="AB13" i="9"/>
  <c r="AB12" i="9"/>
  <c r="AB11" i="9"/>
  <c r="AB10" i="9"/>
  <c r="AB9" i="9"/>
  <c r="V14" i="9"/>
  <c r="V13" i="9"/>
  <c r="V12" i="9"/>
  <c r="V11" i="9"/>
  <c r="V10" i="9"/>
  <c r="V9" i="9"/>
  <c r="P14" i="9"/>
  <c r="P13" i="9"/>
  <c r="P11" i="9"/>
  <c r="P10" i="9"/>
  <c r="P9" i="9"/>
  <c r="J14" i="9"/>
  <c r="J13" i="9"/>
  <c r="J12" i="9"/>
  <c r="J11" i="9"/>
  <c r="J10" i="9"/>
  <c r="D14" i="9"/>
  <c r="D13" i="9"/>
  <c r="D12" i="9"/>
  <c r="D11" i="9"/>
  <c r="D10" i="9"/>
  <c r="J42" i="9"/>
  <c r="J41" i="9"/>
  <c r="J40" i="9"/>
  <c r="J39" i="9"/>
  <c r="J38" i="9"/>
  <c r="J37" i="9"/>
  <c r="J34" i="9"/>
  <c r="J20" i="9"/>
  <c r="J28" i="9"/>
  <c r="J27" i="9"/>
  <c r="J26" i="9"/>
  <c r="J25" i="9"/>
  <c r="J24" i="9"/>
  <c r="J23" i="9"/>
  <c r="J9" i="9"/>
  <c r="D34" i="9"/>
  <c r="D20" i="9"/>
  <c r="D42" i="9"/>
  <c r="D41" i="9"/>
  <c r="D40" i="9"/>
  <c r="D39" i="9"/>
  <c r="D38" i="9"/>
  <c r="D37" i="9"/>
  <c r="D28" i="9"/>
  <c r="D27" i="9"/>
  <c r="D26" i="9"/>
  <c r="D25" i="9"/>
  <c r="D24" i="9"/>
  <c r="D23" i="9"/>
  <c r="D9" i="9"/>
  <c r="D6" i="9"/>
  <c r="T3" i="9" l="1"/>
  <c r="AF31" i="6"/>
  <c r="AD31" i="6"/>
  <c r="AB31" i="6"/>
  <c r="AD28" i="6"/>
  <c r="AD27" i="6"/>
  <c r="AD26" i="6"/>
  <c r="AF25" i="6"/>
  <c r="AD25" i="6"/>
  <c r="AB25" i="6"/>
  <c r="AF24" i="6"/>
  <c r="AD24" i="6"/>
  <c r="AB24" i="6"/>
  <c r="AF23" i="6"/>
  <c r="AD23" i="6"/>
  <c r="AB23" i="6"/>
  <c r="AD21" i="6"/>
  <c r="AF20" i="6"/>
  <c r="AD20" i="6"/>
  <c r="AB20" i="6"/>
  <c r="AF18" i="6"/>
  <c r="AD18" i="6"/>
  <c r="AB18" i="6"/>
  <c r="AF17" i="6"/>
  <c r="AD17" i="6"/>
  <c r="AB17" i="6"/>
  <c r="AD16" i="6"/>
  <c r="AF15" i="6"/>
  <c r="AD15" i="6"/>
  <c r="AB15" i="6"/>
  <c r="AF14" i="6"/>
  <c r="AD14" i="6"/>
  <c r="AB14" i="6"/>
  <c r="AF13" i="6"/>
  <c r="AD13" i="6"/>
  <c r="AB13" i="6"/>
  <c r="AF12" i="6"/>
  <c r="AD12" i="6"/>
  <c r="AB12" i="6"/>
  <c r="AF11" i="6"/>
  <c r="AD11" i="6"/>
  <c r="AB11" i="6"/>
  <c r="AF10" i="6"/>
  <c r="AD10" i="6"/>
  <c r="AB10" i="6"/>
  <c r="AF9" i="6"/>
  <c r="AD9" i="6"/>
  <c r="AB9" i="6"/>
  <c r="AF8" i="6"/>
  <c r="AD8" i="6"/>
  <c r="AB8" i="6"/>
  <c r="Z31" i="6"/>
  <c r="T31" i="14" s="1"/>
  <c r="X31" i="6"/>
  <c r="H31" i="14" s="1"/>
  <c r="X28" i="6"/>
  <c r="X27" i="6"/>
  <c r="X26" i="6"/>
  <c r="Z25" i="6"/>
  <c r="X25" i="6"/>
  <c r="Z24" i="6"/>
  <c r="X24" i="6"/>
  <c r="Z23" i="6"/>
  <c r="X23" i="6"/>
  <c r="X21" i="6"/>
  <c r="Z20" i="6"/>
  <c r="X20" i="6"/>
  <c r="Z18" i="6"/>
  <c r="X18" i="6"/>
  <c r="Z17" i="6"/>
  <c r="X17" i="6"/>
  <c r="X16" i="6"/>
  <c r="Z15" i="6"/>
  <c r="T15" i="14" s="1"/>
  <c r="X15" i="6"/>
  <c r="H15" i="14" s="1"/>
  <c r="Z14" i="6"/>
  <c r="X14" i="6"/>
  <c r="Z13" i="6"/>
  <c r="X13" i="6"/>
  <c r="Z12" i="6"/>
  <c r="X12" i="6"/>
  <c r="Z11" i="6"/>
  <c r="X11" i="6"/>
  <c r="Z10" i="6"/>
  <c r="X10" i="6"/>
  <c r="Z9" i="6"/>
  <c r="X9" i="6"/>
  <c r="Z8" i="6"/>
  <c r="X8" i="6"/>
  <c r="V31" i="6"/>
  <c r="V25" i="6"/>
  <c r="V24" i="6"/>
  <c r="V23" i="6"/>
  <c r="N21" i="14"/>
  <c r="V18" i="6"/>
  <c r="V17" i="6"/>
  <c r="N16" i="14"/>
  <c r="V15" i="6"/>
  <c r="V14" i="6"/>
  <c r="N14" i="14" s="1"/>
  <c r="V13" i="6"/>
  <c r="V12" i="6"/>
  <c r="V11" i="6"/>
  <c r="V10" i="6"/>
  <c r="V9" i="6"/>
  <c r="V8" i="6"/>
  <c r="N8" i="14" s="1"/>
  <c r="T25" i="6"/>
  <c r="T24" i="6"/>
  <c r="T23" i="6"/>
  <c r="T20" i="6"/>
  <c r="T18" i="6"/>
  <c r="T17" i="6"/>
  <c r="T15" i="6"/>
  <c r="T14" i="6"/>
  <c r="T13" i="6"/>
  <c r="T12" i="6"/>
  <c r="T11" i="6"/>
  <c r="T10" i="6"/>
  <c r="R31" i="6"/>
  <c r="R28" i="6"/>
  <c r="R27" i="6"/>
  <c r="R26" i="6"/>
  <c r="R25" i="6"/>
  <c r="R24" i="6"/>
  <c r="R23" i="6"/>
  <c r="R21" i="6"/>
  <c r="R20" i="6"/>
  <c r="R18" i="6"/>
  <c r="R17" i="6"/>
  <c r="R16" i="6"/>
  <c r="R15" i="6"/>
  <c r="R14" i="6"/>
  <c r="R13" i="6"/>
  <c r="R12" i="6"/>
  <c r="R11" i="6"/>
  <c r="R10" i="6"/>
  <c r="R9" i="6"/>
  <c r="P25" i="6"/>
  <c r="P24" i="6"/>
  <c r="P23" i="6"/>
  <c r="P20" i="6"/>
  <c r="P18" i="6"/>
  <c r="P17" i="6"/>
  <c r="P15" i="6"/>
  <c r="P14" i="6"/>
  <c r="P13" i="6"/>
  <c r="P12" i="6"/>
  <c r="P11" i="6"/>
  <c r="P10" i="6"/>
  <c r="P9" i="6"/>
  <c r="N25" i="6"/>
  <c r="N24" i="6"/>
  <c r="N23" i="6"/>
  <c r="N20" i="6"/>
  <c r="N18" i="6"/>
  <c r="N17" i="6"/>
  <c r="N15" i="6"/>
  <c r="N14" i="6"/>
  <c r="N13" i="6"/>
  <c r="N12" i="6"/>
  <c r="N11" i="6"/>
  <c r="N10" i="6"/>
  <c r="N9" i="6"/>
  <c r="L31" i="6"/>
  <c r="L28" i="6"/>
  <c r="L27" i="6"/>
  <c r="L26" i="6"/>
  <c r="L25" i="6"/>
  <c r="L24" i="6"/>
  <c r="L23" i="6"/>
  <c r="L21" i="6"/>
  <c r="L20" i="6"/>
  <c r="L18" i="6"/>
  <c r="L17" i="6"/>
  <c r="L16" i="6"/>
  <c r="L15" i="6"/>
  <c r="L14" i="6"/>
  <c r="L13" i="6"/>
  <c r="L12" i="6"/>
  <c r="L11" i="6"/>
  <c r="L10" i="6"/>
  <c r="L9" i="6"/>
  <c r="J25" i="6"/>
  <c r="J24" i="6"/>
  <c r="J23" i="6"/>
  <c r="J20" i="6"/>
  <c r="J18" i="6"/>
  <c r="J17" i="6"/>
  <c r="J15" i="6"/>
  <c r="J14" i="6"/>
  <c r="J13" i="6"/>
  <c r="J12" i="6"/>
  <c r="J11" i="6"/>
  <c r="J10" i="6"/>
  <c r="J9" i="6"/>
  <c r="D8" i="6"/>
  <c r="H25" i="6"/>
  <c r="H24" i="6"/>
  <c r="H23" i="6"/>
  <c r="H21" i="6"/>
  <c r="H20" i="6"/>
  <c r="H18" i="6"/>
  <c r="H17" i="6"/>
  <c r="H15" i="6"/>
  <c r="H14" i="6"/>
  <c r="H13" i="6"/>
  <c r="H12" i="6"/>
  <c r="H11" i="6"/>
  <c r="H10" i="6"/>
  <c r="H9" i="6"/>
  <c r="F31" i="6"/>
  <c r="F30" i="6"/>
  <c r="F28" i="6"/>
  <c r="F27" i="6"/>
  <c r="F26" i="6"/>
  <c r="F25" i="6"/>
  <c r="F24" i="6"/>
  <c r="F23" i="6"/>
  <c r="F22" i="6"/>
  <c r="F21" i="6"/>
  <c r="F20" i="6"/>
  <c r="F18" i="6"/>
  <c r="F17" i="6"/>
  <c r="F16" i="6"/>
  <c r="F15" i="6"/>
  <c r="F14" i="6"/>
  <c r="F13" i="6"/>
  <c r="F12" i="6"/>
  <c r="F11" i="6"/>
  <c r="F10" i="6"/>
  <c r="F9" i="6"/>
  <c r="D25" i="6"/>
  <c r="D24" i="6"/>
  <c r="D23" i="6"/>
  <c r="D21" i="6"/>
  <c r="D20" i="6"/>
  <c r="D18" i="6"/>
  <c r="D17" i="6"/>
  <c r="D15" i="6"/>
  <c r="D14" i="6"/>
  <c r="D13" i="6"/>
  <c r="D12" i="6"/>
  <c r="D11" i="6"/>
  <c r="D10" i="6"/>
  <c r="D9" i="6"/>
  <c r="H6" i="6"/>
  <c r="F6" i="6"/>
  <c r="D6" i="6"/>
  <c r="T8" i="6"/>
  <c r="R8" i="6"/>
  <c r="P8" i="6"/>
  <c r="N8" i="6"/>
  <c r="L8" i="6"/>
  <c r="J8" i="6"/>
  <c r="H8" i="6"/>
  <c r="F8" i="6"/>
  <c r="Z6" i="6"/>
  <c r="X6" i="6"/>
  <c r="V6" i="6"/>
  <c r="AF6" i="6"/>
  <c r="AD6" i="6"/>
  <c r="AB6" i="6"/>
  <c r="T6" i="6"/>
  <c r="R6" i="6"/>
  <c r="P6" i="6"/>
  <c r="N6" i="6"/>
  <c r="J6" i="6"/>
  <c r="L6" i="6"/>
  <c r="N15" i="14" l="1"/>
  <c r="T20" i="14"/>
  <c r="H20" i="14"/>
  <c r="H17" i="14"/>
  <c r="T18" i="14"/>
  <c r="N23" i="14"/>
  <c r="N31" i="14"/>
  <c r="N9" i="14"/>
  <c r="N28" i="14"/>
  <c r="T16" i="14"/>
  <c r="T14" i="14"/>
  <c r="H27" i="14"/>
  <c r="N20" i="14"/>
  <c r="T26" i="14"/>
  <c r="T12" i="14"/>
  <c r="H14" i="14"/>
  <c r="H21" i="14"/>
  <c r="H28" i="14"/>
  <c r="T21" i="14"/>
  <c r="N13" i="14"/>
  <c r="H13" i="14"/>
  <c r="H9" i="14"/>
  <c r="H23" i="14"/>
  <c r="N27" i="14"/>
  <c r="N17" i="14"/>
  <c r="H16" i="14"/>
  <c r="T8" i="14"/>
  <c r="H8" i="14"/>
  <c r="T13" i="14"/>
  <c r="T27" i="14"/>
  <c r="T28" i="14"/>
  <c r="N18" i="14"/>
  <c r="T9" i="14"/>
  <c r="T23" i="14"/>
  <c r="H10" i="14"/>
  <c r="H24" i="14"/>
  <c r="T10" i="14"/>
  <c r="T24" i="14"/>
  <c r="N6" i="14"/>
  <c r="H6" i="14"/>
  <c r="N10" i="14"/>
  <c r="N24" i="14"/>
  <c r="H11" i="14"/>
  <c r="H25" i="14"/>
  <c r="N11" i="14"/>
  <c r="N25" i="14"/>
  <c r="T11" i="14"/>
  <c r="T17" i="14"/>
  <c r="T25" i="14"/>
  <c r="T6" i="14"/>
  <c r="N12" i="14"/>
  <c r="N26" i="14"/>
  <c r="H12" i="14"/>
  <c r="H18" i="14"/>
  <c r="H26" i="14"/>
  <c r="T17" i="9"/>
  <c r="T31" i="9"/>
  <c r="V3" i="6" l="1"/>
  <c r="D29" i="11"/>
  <c r="AB31" i="11"/>
  <c r="AJ31" i="11" s="1"/>
  <c r="AB30" i="11"/>
  <c r="AB29" i="11"/>
  <c r="AB28" i="11"/>
  <c r="AB27" i="11"/>
  <c r="AB26" i="11"/>
  <c r="AB25" i="11"/>
  <c r="AJ25" i="11" s="1"/>
  <c r="AB24" i="11"/>
  <c r="AJ24" i="11" s="1"/>
  <c r="AB23" i="11"/>
  <c r="AJ23" i="11" s="1"/>
  <c r="AB22" i="11"/>
  <c r="AB21" i="11"/>
  <c r="AB20" i="11"/>
  <c r="AJ20" i="11" s="1"/>
  <c r="AB19" i="11"/>
  <c r="AJ19" i="11" s="1"/>
  <c r="AB18" i="11"/>
  <c r="AJ18" i="11" s="1"/>
  <c r="AB17" i="11"/>
  <c r="AJ17" i="11" s="1"/>
  <c r="AB16" i="11"/>
  <c r="AB15" i="11"/>
  <c r="AJ15" i="11" s="1"/>
  <c r="AB14" i="11"/>
  <c r="AJ14" i="11" s="1"/>
  <c r="AB13" i="11"/>
  <c r="AJ13" i="11" s="1"/>
  <c r="AB12" i="11"/>
  <c r="AJ12" i="11" s="1"/>
  <c r="AB11" i="11"/>
  <c r="AJ11" i="11" s="1"/>
  <c r="AB10" i="11"/>
  <c r="AJ10" i="11" s="1"/>
  <c r="AB9" i="11"/>
  <c r="AJ9" i="11" s="1"/>
  <c r="AB8" i="11"/>
  <c r="AJ8" i="11" s="1"/>
  <c r="V31" i="11"/>
  <c r="AD31" i="11" s="1"/>
  <c r="V25" i="11"/>
  <c r="V24" i="11"/>
  <c r="V23" i="11"/>
  <c r="V22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V8" i="11"/>
  <c r="P31" i="11"/>
  <c r="P30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J31" i="11"/>
  <c r="J30" i="11"/>
  <c r="J29" i="11"/>
  <c r="R29" i="11" s="1"/>
  <c r="J28" i="11"/>
  <c r="J27" i="11"/>
  <c r="J26" i="11"/>
  <c r="J25" i="11"/>
  <c r="R25" i="11" s="1"/>
  <c r="J24" i="11"/>
  <c r="R24" i="11" s="1"/>
  <c r="J23" i="11"/>
  <c r="R23" i="11" s="1"/>
  <c r="J22" i="11"/>
  <c r="R22" i="11" s="1"/>
  <c r="J21" i="11"/>
  <c r="J20" i="11"/>
  <c r="R20" i="11" s="1"/>
  <c r="J19" i="11"/>
  <c r="R19" i="11" s="1"/>
  <c r="J18" i="11"/>
  <c r="R18" i="11" s="1"/>
  <c r="J17" i="11"/>
  <c r="R17" i="11" s="1"/>
  <c r="J15" i="11"/>
  <c r="J14" i="11"/>
  <c r="R14" i="11" s="1"/>
  <c r="J13" i="11"/>
  <c r="J12" i="11"/>
  <c r="J11" i="11"/>
  <c r="J10" i="11"/>
  <c r="J9" i="11"/>
  <c r="J8" i="11"/>
  <c r="D31" i="11"/>
  <c r="D30" i="11"/>
  <c r="F30" i="11" s="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V3" i="11"/>
  <c r="AB31" i="10"/>
  <c r="AJ31" i="10" s="1"/>
  <c r="AB30" i="10"/>
  <c r="AJ30" i="10" s="1"/>
  <c r="AB29" i="10"/>
  <c r="AJ29" i="10" s="1"/>
  <c r="AB28" i="10"/>
  <c r="AJ28" i="10" s="1"/>
  <c r="AB27" i="10"/>
  <c r="AJ27" i="10" s="1"/>
  <c r="AB26" i="10"/>
  <c r="AJ26" i="10" s="1"/>
  <c r="AB25" i="10"/>
  <c r="AJ25" i="10" s="1"/>
  <c r="AB24" i="10"/>
  <c r="AJ24" i="10" s="1"/>
  <c r="AB23" i="10"/>
  <c r="AJ23" i="10" s="1"/>
  <c r="AB22" i="10"/>
  <c r="AJ22" i="10" s="1"/>
  <c r="AB21" i="10"/>
  <c r="AJ21" i="10" s="1"/>
  <c r="Z21" i="17" s="1"/>
  <c r="AB20" i="10"/>
  <c r="AJ20" i="10" s="1"/>
  <c r="AB19" i="10"/>
  <c r="AJ19" i="10" s="1"/>
  <c r="AB18" i="10"/>
  <c r="AJ18" i="10" s="1"/>
  <c r="AB17" i="10"/>
  <c r="AJ17" i="10" s="1"/>
  <c r="AB16" i="10"/>
  <c r="AJ16" i="10" s="1"/>
  <c r="AB15" i="10"/>
  <c r="AJ15" i="10" s="1"/>
  <c r="AB14" i="10"/>
  <c r="AJ14" i="10" s="1"/>
  <c r="AB13" i="10"/>
  <c r="AJ13" i="10" s="1"/>
  <c r="AB12" i="10"/>
  <c r="AJ12" i="10" s="1"/>
  <c r="AB11" i="10"/>
  <c r="AJ11" i="10" s="1"/>
  <c r="AB10" i="10"/>
  <c r="AJ10" i="10" s="1"/>
  <c r="AB9" i="10"/>
  <c r="AJ9" i="10" s="1"/>
  <c r="Z9" i="17" s="1"/>
  <c r="AB8" i="10"/>
  <c r="AJ8" i="10" s="1"/>
  <c r="Z8" i="17" s="1"/>
  <c r="V31" i="10"/>
  <c r="V30" i="10"/>
  <c r="AD30" i="10" s="1"/>
  <c r="V29" i="10"/>
  <c r="V28" i="10"/>
  <c r="V27" i="10"/>
  <c r="V26" i="10"/>
  <c r="AD26" i="10" s="1"/>
  <c r="Z26" i="17" s="1"/>
  <c r="V25" i="10"/>
  <c r="AD25" i="10" s="1"/>
  <c r="V24" i="10"/>
  <c r="V23" i="10"/>
  <c r="AD23" i="10" s="1"/>
  <c r="V22" i="10"/>
  <c r="V21" i="10"/>
  <c r="V20" i="10"/>
  <c r="V19" i="10"/>
  <c r="V18" i="10"/>
  <c r="AD18" i="10" s="1"/>
  <c r="V17" i="10"/>
  <c r="V16" i="10"/>
  <c r="V15" i="10"/>
  <c r="V14" i="10"/>
  <c r="V13" i="10"/>
  <c r="V12" i="10"/>
  <c r="V11" i="10"/>
  <c r="V10" i="10"/>
  <c r="V9" i="10"/>
  <c r="V8" i="10"/>
  <c r="AD8" i="10" s="1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V3" i="10"/>
  <c r="H19" i="2"/>
  <c r="H29" i="2"/>
  <c r="AB31" i="2"/>
  <c r="AJ31" i="2" s="1"/>
  <c r="AB30" i="2"/>
  <c r="AJ30" i="2" s="1"/>
  <c r="AB29" i="2"/>
  <c r="AJ29" i="2" s="1"/>
  <c r="AB28" i="2"/>
  <c r="AJ28" i="2" s="1"/>
  <c r="AB27" i="2"/>
  <c r="AJ27" i="2" s="1"/>
  <c r="AB26" i="2"/>
  <c r="AJ26" i="2" s="1"/>
  <c r="AB25" i="2"/>
  <c r="AJ25" i="2" s="1"/>
  <c r="AB24" i="2"/>
  <c r="AJ24" i="2" s="1"/>
  <c r="AB23" i="2"/>
  <c r="AJ23" i="2" s="1"/>
  <c r="AB22" i="2"/>
  <c r="AJ22" i="2" s="1"/>
  <c r="AB21" i="2"/>
  <c r="AJ21" i="2" s="1"/>
  <c r="AB20" i="2"/>
  <c r="AJ20" i="2" s="1"/>
  <c r="AB19" i="2"/>
  <c r="AJ19" i="2" s="1"/>
  <c r="AB18" i="2"/>
  <c r="AJ18" i="2" s="1"/>
  <c r="AB17" i="2"/>
  <c r="AJ17" i="2" s="1"/>
  <c r="AB16" i="2"/>
  <c r="AJ16" i="2" s="1"/>
  <c r="AB15" i="2"/>
  <c r="AJ15" i="2" s="1"/>
  <c r="AB14" i="2"/>
  <c r="AJ14" i="2" s="1"/>
  <c r="AB13" i="2"/>
  <c r="AJ13" i="2" s="1"/>
  <c r="AB12" i="2"/>
  <c r="AJ12" i="2" s="1"/>
  <c r="AB11" i="2"/>
  <c r="AJ11" i="2" s="1"/>
  <c r="AB10" i="2"/>
  <c r="AJ10" i="2" s="1"/>
  <c r="AB9" i="2"/>
  <c r="AJ9" i="2" s="1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N11" i="2" s="1"/>
  <c r="J10" i="2"/>
  <c r="J9" i="2"/>
  <c r="D31" i="2"/>
  <c r="D30" i="2"/>
  <c r="D28" i="2"/>
  <c r="D27" i="2"/>
  <c r="D26" i="2"/>
  <c r="D25" i="2"/>
  <c r="D24" i="2"/>
  <c r="D23" i="2"/>
  <c r="D22" i="2"/>
  <c r="F22" i="2" s="1"/>
  <c r="H22" i="2" s="1"/>
  <c r="D21" i="2"/>
  <c r="D20" i="2"/>
  <c r="D18" i="2"/>
  <c r="D17" i="2"/>
  <c r="D16" i="2"/>
  <c r="D15" i="2"/>
  <c r="D14" i="2"/>
  <c r="D13" i="2"/>
  <c r="D12" i="2"/>
  <c r="D11" i="2"/>
  <c r="D10" i="2"/>
  <c r="D9" i="2"/>
  <c r="AB8" i="2"/>
  <c r="AJ8" i="2" s="1"/>
  <c r="V8" i="2"/>
  <c r="P8" i="2"/>
  <c r="J8" i="2"/>
  <c r="D8" i="2"/>
  <c r="Z27" i="2" l="1"/>
  <c r="AR27" i="2"/>
  <c r="AL27" i="2"/>
  <c r="AF27" i="2"/>
  <c r="T27" i="2"/>
  <c r="AL14" i="10"/>
  <c r="T14" i="10"/>
  <c r="Z14" i="10"/>
  <c r="AR14" i="10"/>
  <c r="AF14" i="10"/>
  <c r="R30" i="11"/>
  <c r="T18" i="11"/>
  <c r="AF18" i="11"/>
  <c r="Z18" i="11"/>
  <c r="AR18" i="11"/>
  <c r="AL18" i="11"/>
  <c r="Z15" i="2"/>
  <c r="AR15" i="2"/>
  <c r="AL15" i="2"/>
  <c r="AF15" i="2"/>
  <c r="T15" i="2"/>
  <c r="AR27" i="10"/>
  <c r="AL27" i="10"/>
  <c r="AF27" i="10"/>
  <c r="Z27" i="10"/>
  <c r="T27" i="10"/>
  <c r="Z30" i="2"/>
  <c r="AR30" i="2"/>
  <c r="AL30" i="2"/>
  <c r="AF30" i="2"/>
  <c r="T30" i="2"/>
  <c r="T31" i="2"/>
  <c r="Z31" i="2"/>
  <c r="AL31" i="2"/>
  <c r="AF31" i="2"/>
  <c r="AL18" i="10"/>
  <c r="T18" i="10"/>
  <c r="Z18" i="10"/>
  <c r="AR18" i="10"/>
  <c r="AF18" i="10"/>
  <c r="Z28" i="2"/>
  <c r="AR28" i="2"/>
  <c r="AL28" i="2"/>
  <c r="AF28" i="2"/>
  <c r="T28" i="2"/>
  <c r="T31" i="10"/>
  <c r="AR31" i="10"/>
  <c r="AF31" i="10"/>
  <c r="AL31" i="10"/>
  <c r="Z31" i="10"/>
  <c r="AF8" i="11"/>
  <c r="T8" i="11"/>
  <c r="AL8" i="11"/>
  <c r="AR8" i="11"/>
  <c r="Z8" i="11"/>
  <c r="AR20" i="11"/>
  <c r="AF20" i="11"/>
  <c r="T20" i="11"/>
  <c r="AL20" i="11"/>
  <c r="Z20" i="11"/>
  <c r="T20" i="10"/>
  <c r="AL20" i="10"/>
  <c r="AR20" i="10"/>
  <c r="Z20" i="10"/>
  <c r="AF20" i="10"/>
  <c r="R8" i="11"/>
  <c r="T9" i="11"/>
  <c r="AL9" i="11"/>
  <c r="AR9" i="11"/>
  <c r="Z9" i="11"/>
  <c r="AF9" i="11"/>
  <c r="T28" i="10"/>
  <c r="AL28" i="10"/>
  <c r="AR28" i="10"/>
  <c r="AF28" i="10"/>
  <c r="Z28" i="10"/>
  <c r="AR19" i="11"/>
  <c r="T19" i="11"/>
  <c r="Z19" i="11"/>
  <c r="AF19" i="11"/>
  <c r="AL19" i="11"/>
  <c r="AF9" i="2"/>
  <c r="T9" i="2"/>
  <c r="Z9" i="2"/>
  <c r="AR9" i="2"/>
  <c r="AL9" i="2"/>
  <c r="Z22" i="2"/>
  <c r="AR22" i="2"/>
  <c r="AL22" i="2"/>
  <c r="AF22" i="2"/>
  <c r="T22" i="2"/>
  <c r="R9" i="11"/>
  <c r="AR10" i="11"/>
  <c r="Z10" i="11"/>
  <c r="AL10" i="11"/>
  <c r="T10" i="11"/>
  <c r="AF10" i="11"/>
  <c r="AF22" i="11"/>
  <c r="T22" i="11"/>
  <c r="Z22" i="11"/>
  <c r="R15" i="11"/>
  <c r="Z29" i="2"/>
  <c r="AR29" i="2"/>
  <c r="AL29" i="2"/>
  <c r="AF29" i="2"/>
  <c r="T29" i="2"/>
  <c r="AR17" i="11"/>
  <c r="T17" i="11"/>
  <c r="AF17" i="11"/>
  <c r="AL17" i="11"/>
  <c r="Z17" i="11"/>
  <c r="T17" i="10"/>
  <c r="AL17" i="10"/>
  <c r="AF17" i="10"/>
  <c r="AR17" i="10"/>
  <c r="Z17" i="10"/>
  <c r="AR21" i="10"/>
  <c r="AL21" i="10"/>
  <c r="AF21" i="10"/>
  <c r="Z21" i="10"/>
  <c r="T21" i="10"/>
  <c r="R10" i="11"/>
  <c r="Z11" i="11"/>
  <c r="T11" i="11"/>
  <c r="AR11" i="11"/>
  <c r="AL11" i="11"/>
  <c r="AF11" i="11"/>
  <c r="AF23" i="11"/>
  <c r="T23" i="11"/>
  <c r="Z23" i="11"/>
  <c r="AL23" i="11"/>
  <c r="AR23" i="11"/>
  <c r="Z18" i="2"/>
  <c r="AR18" i="2"/>
  <c r="AF18" i="2"/>
  <c r="T18" i="2"/>
  <c r="AL18" i="2"/>
  <c r="Z20" i="2"/>
  <c r="AL20" i="2"/>
  <c r="AF20" i="2"/>
  <c r="T20" i="2"/>
  <c r="AR20" i="2"/>
  <c r="AL22" i="10"/>
  <c r="AR22" i="10"/>
  <c r="Z22" i="10"/>
  <c r="AF22" i="10"/>
  <c r="T22" i="10"/>
  <c r="Z24" i="2"/>
  <c r="T24" i="2"/>
  <c r="AR24" i="2"/>
  <c r="AL24" i="2"/>
  <c r="AF24" i="2"/>
  <c r="AR11" i="10"/>
  <c r="AL11" i="10"/>
  <c r="AF11" i="10"/>
  <c r="Z11" i="10"/>
  <c r="T11" i="10"/>
  <c r="AR23" i="10"/>
  <c r="AF23" i="10"/>
  <c r="Z23" i="10"/>
  <c r="AL23" i="10"/>
  <c r="T23" i="10"/>
  <c r="R11" i="11"/>
  <c r="AL12" i="11"/>
  <c r="AF12" i="11"/>
  <c r="Z12" i="11"/>
  <c r="AR12" i="11"/>
  <c r="T12" i="11"/>
  <c r="AL24" i="11"/>
  <c r="AF24" i="11"/>
  <c r="Z24" i="11"/>
  <c r="T24" i="11"/>
  <c r="AR24" i="11"/>
  <c r="AL26" i="10"/>
  <c r="AR26" i="10"/>
  <c r="T26" i="10"/>
  <c r="AF26" i="10"/>
  <c r="Z26" i="10"/>
  <c r="Z15" i="11"/>
  <c r="AR15" i="11"/>
  <c r="T15" i="11"/>
  <c r="AF15" i="11"/>
  <c r="AL15" i="11"/>
  <c r="AL15" i="10"/>
  <c r="AF15" i="10"/>
  <c r="AR15" i="10"/>
  <c r="Z15" i="10"/>
  <c r="T15" i="10"/>
  <c r="Z17" i="2"/>
  <c r="AR17" i="2"/>
  <c r="AL17" i="2"/>
  <c r="AF17" i="2"/>
  <c r="T17" i="2"/>
  <c r="T16" i="10"/>
  <c r="AL16" i="10"/>
  <c r="AR16" i="10"/>
  <c r="AF16" i="10"/>
  <c r="Z16" i="10"/>
  <c r="AF30" i="11"/>
  <c r="T30" i="11"/>
  <c r="AL30" i="11"/>
  <c r="AR30" i="11"/>
  <c r="Z30" i="11"/>
  <c r="T29" i="10"/>
  <c r="Z29" i="10"/>
  <c r="AR29" i="10"/>
  <c r="AL29" i="10"/>
  <c r="AF29" i="10"/>
  <c r="Z19" i="2"/>
  <c r="AL19" i="2"/>
  <c r="AF19" i="2"/>
  <c r="T19" i="2"/>
  <c r="AR19" i="2"/>
  <c r="T30" i="10"/>
  <c r="AL30" i="10"/>
  <c r="Z30" i="10"/>
  <c r="AR30" i="10"/>
  <c r="AF30" i="10"/>
  <c r="T19" i="10"/>
  <c r="AR19" i="10"/>
  <c r="AL19" i="10"/>
  <c r="Z19" i="10"/>
  <c r="AF19" i="10"/>
  <c r="Z8" i="2"/>
  <c r="AR8" i="2"/>
  <c r="AL8" i="2"/>
  <c r="T8" i="2"/>
  <c r="AF8" i="2"/>
  <c r="AL9" i="10"/>
  <c r="AF9" i="10"/>
  <c r="AR9" i="10"/>
  <c r="Z9" i="10"/>
  <c r="T9" i="10"/>
  <c r="Z11" i="2"/>
  <c r="AR11" i="2"/>
  <c r="AL11" i="2"/>
  <c r="T11" i="2"/>
  <c r="AF11" i="2"/>
  <c r="AR25" i="2"/>
  <c r="AL25" i="2"/>
  <c r="Z25" i="2"/>
  <c r="AF25" i="2"/>
  <c r="T25" i="2"/>
  <c r="R12" i="11"/>
  <c r="AL13" i="11"/>
  <c r="Z13" i="11"/>
  <c r="AR13" i="11"/>
  <c r="AF13" i="11"/>
  <c r="T13" i="11"/>
  <c r="Z25" i="11"/>
  <c r="T25" i="11"/>
  <c r="AF25" i="11"/>
  <c r="AL25" i="11"/>
  <c r="AR25" i="11"/>
  <c r="Z16" i="2"/>
  <c r="AR16" i="2"/>
  <c r="AL16" i="2"/>
  <c r="AF16" i="2"/>
  <c r="T16" i="2"/>
  <c r="Z21" i="2"/>
  <c r="AR21" i="2"/>
  <c r="AL21" i="2"/>
  <c r="AF21" i="2"/>
  <c r="T21" i="2"/>
  <c r="AR8" i="10"/>
  <c r="AL8" i="10"/>
  <c r="AF8" i="10"/>
  <c r="T8" i="10"/>
  <c r="Z8" i="10"/>
  <c r="T10" i="2"/>
  <c r="Z10" i="2"/>
  <c r="AR10" i="2"/>
  <c r="AL10" i="2"/>
  <c r="AF10" i="2"/>
  <c r="AF23" i="2"/>
  <c r="Z23" i="2"/>
  <c r="AR23" i="2"/>
  <c r="AL23" i="2"/>
  <c r="T23" i="2"/>
  <c r="AR10" i="10"/>
  <c r="AL10" i="10"/>
  <c r="T10" i="10"/>
  <c r="AF10" i="10"/>
  <c r="Z10" i="10"/>
  <c r="AF12" i="2"/>
  <c r="Z12" i="2"/>
  <c r="AL12" i="2"/>
  <c r="T12" i="2"/>
  <c r="Z13" i="2"/>
  <c r="AL13" i="2"/>
  <c r="AF13" i="2"/>
  <c r="AR13" i="2"/>
  <c r="T13" i="2"/>
  <c r="AF12" i="10"/>
  <c r="Z12" i="10"/>
  <c r="AL12" i="10"/>
  <c r="T12" i="10"/>
  <c r="AR12" i="10"/>
  <c r="AL24" i="10"/>
  <c r="AF24" i="10"/>
  <c r="Z24" i="10"/>
  <c r="T24" i="10"/>
  <c r="AR24" i="10"/>
  <c r="AR14" i="2"/>
  <c r="AL14" i="2"/>
  <c r="AF14" i="2"/>
  <c r="T14" i="2"/>
  <c r="Z14" i="2"/>
  <c r="AR26" i="2"/>
  <c r="AL26" i="2"/>
  <c r="AF26" i="2"/>
  <c r="T26" i="2"/>
  <c r="Z26" i="2"/>
  <c r="T13" i="10"/>
  <c r="AL13" i="10"/>
  <c r="AF13" i="10"/>
  <c r="AR13" i="10"/>
  <c r="Z13" i="10"/>
  <c r="Z25" i="10"/>
  <c r="AR25" i="10"/>
  <c r="AF25" i="10"/>
  <c r="T25" i="10"/>
  <c r="AL25" i="10"/>
  <c r="R13" i="11"/>
  <c r="AF14" i="11"/>
  <c r="Z14" i="11"/>
  <c r="AR14" i="11"/>
  <c r="T14" i="11"/>
  <c r="AL14" i="11"/>
  <c r="AS8" i="11"/>
  <c r="AS14" i="11"/>
  <c r="AS9" i="11"/>
  <c r="AS15" i="11"/>
  <c r="AS10" i="11"/>
  <c r="AS11" i="11"/>
  <c r="AS12" i="11"/>
  <c r="AS13" i="11"/>
  <c r="AD28" i="10"/>
  <c r="Z28" i="17" s="1"/>
  <c r="AD29" i="10"/>
  <c r="AD8" i="11"/>
  <c r="N17" i="2"/>
  <c r="N30" i="2"/>
  <c r="N28" i="10"/>
  <c r="N17" i="11"/>
  <c r="N28" i="2"/>
  <c r="N26" i="10"/>
  <c r="F30" i="2"/>
  <c r="U14" i="11"/>
  <c r="AM14" i="11"/>
  <c r="N14" i="11"/>
  <c r="N29" i="2"/>
  <c r="N20" i="2"/>
  <c r="N18" i="10"/>
  <c r="R19" i="10"/>
  <c r="N20" i="11"/>
  <c r="N16" i="2"/>
  <c r="R14" i="10"/>
  <c r="N14" i="10"/>
  <c r="R27" i="10"/>
  <c r="N27" i="10"/>
  <c r="N9" i="2"/>
  <c r="R8" i="10"/>
  <c r="N8" i="10"/>
  <c r="N20" i="10"/>
  <c r="U8" i="11"/>
  <c r="N8" i="11"/>
  <c r="AM8" i="11"/>
  <c r="N15" i="10"/>
  <c r="N19" i="2"/>
  <c r="N9" i="10"/>
  <c r="R21" i="10"/>
  <c r="N21" i="10"/>
  <c r="N9" i="11"/>
  <c r="AM9" i="11"/>
  <c r="U9" i="11"/>
  <c r="N18" i="2"/>
  <c r="N17" i="10"/>
  <c r="Z18" i="17"/>
  <c r="R10" i="10"/>
  <c r="N10" i="10"/>
  <c r="N22" i="10"/>
  <c r="N10" i="11"/>
  <c r="AM10" i="11"/>
  <c r="U10" i="11"/>
  <c r="N23" i="11"/>
  <c r="N8" i="2"/>
  <c r="N21" i="2"/>
  <c r="N22" i="2"/>
  <c r="N24" i="2"/>
  <c r="N13" i="2"/>
  <c r="N25" i="2"/>
  <c r="N11" i="10"/>
  <c r="N23" i="10"/>
  <c r="AM11" i="11"/>
  <c r="N11" i="11"/>
  <c r="U11" i="11"/>
  <c r="N24" i="11"/>
  <c r="N31" i="2"/>
  <c r="N29" i="10"/>
  <c r="N18" i="11"/>
  <c r="N30" i="10"/>
  <c r="N23" i="2"/>
  <c r="N12" i="2"/>
  <c r="N14" i="2"/>
  <c r="N26" i="2"/>
  <c r="N12" i="10"/>
  <c r="R24" i="10"/>
  <c r="N24" i="10"/>
  <c r="N12" i="11"/>
  <c r="AM12" i="11"/>
  <c r="U12" i="11"/>
  <c r="N25" i="11"/>
  <c r="AM15" i="11"/>
  <c r="N15" i="11"/>
  <c r="U15" i="11"/>
  <c r="N16" i="10"/>
  <c r="N31" i="10"/>
  <c r="N10" i="2"/>
  <c r="N15" i="2"/>
  <c r="N27" i="2"/>
  <c r="R13" i="10"/>
  <c r="N13" i="10"/>
  <c r="N25" i="10"/>
  <c r="U13" i="11"/>
  <c r="AM13" i="11"/>
  <c r="N13" i="11"/>
  <c r="N19" i="11"/>
  <c r="F14" i="11"/>
  <c r="H14" i="11" s="1"/>
  <c r="F18" i="11"/>
  <c r="H18" i="11" s="1"/>
  <c r="H19" i="11"/>
  <c r="F8" i="11"/>
  <c r="H8" i="11" s="1"/>
  <c r="F20" i="11"/>
  <c r="H20" i="11" s="1"/>
  <c r="F15" i="11"/>
  <c r="H15" i="11" s="1"/>
  <c r="F9" i="11"/>
  <c r="H9" i="11" s="1"/>
  <c r="F17" i="11"/>
  <c r="H17" i="11" s="1"/>
  <c r="F10" i="11"/>
  <c r="H10" i="11" s="1"/>
  <c r="F24" i="11"/>
  <c r="H24" i="11" s="1"/>
  <c r="AJ6" i="10"/>
  <c r="R31" i="10"/>
  <c r="R20" i="10"/>
  <c r="AD27" i="10"/>
  <c r="Z27" i="17" s="1"/>
  <c r="R25" i="10"/>
  <c r="AD19" i="10"/>
  <c r="R17" i="10"/>
  <c r="X15" i="10"/>
  <c r="X30" i="10"/>
  <c r="X17" i="10"/>
  <c r="X19" i="10"/>
  <c r="X12" i="10"/>
  <c r="X13" i="10"/>
  <c r="X25" i="10"/>
  <c r="R29" i="10"/>
  <c r="X24" i="10"/>
  <c r="X14" i="10"/>
  <c r="X26" i="10"/>
  <c r="F16" i="10"/>
  <c r="H16" i="10" s="1"/>
  <c r="H29" i="10"/>
  <c r="L27" i="10"/>
  <c r="F17" i="10"/>
  <c r="H17" i="10" s="1"/>
  <c r="F31" i="10"/>
  <c r="H31" i="10" s="1"/>
  <c r="L20" i="10"/>
  <c r="AD20" i="10"/>
  <c r="R9" i="10"/>
  <c r="F23" i="10"/>
  <c r="H23" i="10" s="1"/>
  <c r="F12" i="10"/>
  <c r="H12" i="10" s="1"/>
  <c r="F24" i="10"/>
  <c r="H24" i="10" s="1"/>
  <c r="L28" i="10"/>
  <c r="F13" i="10"/>
  <c r="H13" i="10" s="1"/>
  <c r="F25" i="10"/>
  <c r="H25" i="10" s="1"/>
  <c r="L9" i="10"/>
  <c r="L14" i="10"/>
  <c r="L26" i="10"/>
  <c r="AJ6" i="2"/>
  <c r="F23" i="2"/>
  <c r="H23" i="2" s="1"/>
  <c r="F9" i="2"/>
  <c r="F10" i="2"/>
  <c r="H10" i="2" s="1"/>
  <c r="F8" i="2"/>
  <c r="H8" i="2" s="1"/>
  <c r="L15" i="10"/>
  <c r="X8" i="10"/>
  <c r="X31" i="10"/>
  <c r="R12" i="10"/>
  <c r="L12" i="11"/>
  <c r="X8" i="2"/>
  <c r="R30" i="10"/>
  <c r="R28" i="10"/>
  <c r="X19" i="11"/>
  <c r="L11" i="10"/>
  <c r="R11" i="10"/>
  <c r="L30" i="10"/>
  <c r="L18" i="10"/>
  <c r="N19" i="10"/>
  <c r="X22" i="11"/>
  <c r="AD17" i="11"/>
  <c r="AL17" i="17" s="1"/>
  <c r="AD18" i="2"/>
  <c r="N18" i="17" s="1"/>
  <c r="AD19" i="2"/>
  <c r="X18" i="11"/>
  <c r="X8" i="11"/>
  <c r="X20" i="11"/>
  <c r="AD13" i="11"/>
  <c r="AL13" i="17" s="1"/>
  <c r="AD25" i="11"/>
  <c r="R15" i="10"/>
  <c r="AD21" i="2"/>
  <c r="N21" i="17" s="1"/>
  <c r="R18" i="10"/>
  <c r="L17" i="11"/>
  <c r="F19" i="11"/>
  <c r="AD11" i="11"/>
  <c r="AL11" i="17" s="1"/>
  <c r="AD23" i="11"/>
  <c r="AL23" i="17" s="1"/>
  <c r="R26" i="10"/>
  <c r="AD24" i="11"/>
  <c r="L13" i="11"/>
  <c r="L14" i="11"/>
  <c r="AD14" i="11"/>
  <c r="AL14" i="17" s="1"/>
  <c r="AD15" i="11"/>
  <c r="AL15" i="17" s="1"/>
  <c r="L15" i="11"/>
  <c r="AD15" i="2"/>
  <c r="X27" i="2"/>
  <c r="AD16" i="2"/>
  <c r="F30" i="10"/>
  <c r="H30" i="10" s="1"/>
  <c r="X18" i="10"/>
  <c r="X9" i="11"/>
  <c r="AD17" i="2"/>
  <c r="N17" i="17" s="1"/>
  <c r="AD29" i="2"/>
  <c r="L17" i="10"/>
  <c r="AL31" i="17"/>
  <c r="R23" i="2"/>
  <c r="X25" i="2"/>
  <c r="R17" i="2"/>
  <c r="L29" i="10"/>
  <c r="R11" i="2"/>
  <c r="X23" i="11"/>
  <c r="F14" i="10"/>
  <c r="H14" i="10" s="1"/>
  <c r="X27" i="10"/>
  <c r="F15" i="10"/>
  <c r="H15" i="10" s="1"/>
  <c r="X28" i="10"/>
  <c r="F25" i="11"/>
  <c r="H25" i="11" s="1"/>
  <c r="AD31" i="10"/>
  <c r="L8" i="11"/>
  <c r="R28" i="2"/>
  <c r="AD18" i="11"/>
  <c r="AL18" i="17" s="1"/>
  <c r="R31" i="2"/>
  <c r="X9" i="2"/>
  <c r="F26" i="10"/>
  <c r="H26" i="10" s="1"/>
  <c r="L10" i="11"/>
  <c r="F12" i="11"/>
  <c r="H12" i="11" s="1"/>
  <c r="X14" i="11"/>
  <c r="X10" i="11"/>
  <c r="X26" i="2"/>
  <c r="F28" i="10"/>
  <c r="H28" i="10" s="1"/>
  <c r="F27" i="10"/>
  <c r="H27" i="10" s="1"/>
  <c r="L11" i="11"/>
  <c r="F13" i="11"/>
  <c r="H13" i="11" s="1"/>
  <c r="X11" i="11"/>
  <c r="R13" i="2"/>
  <c r="L24" i="2"/>
  <c r="X24" i="11"/>
  <c r="Z25" i="17"/>
  <c r="Z23" i="17"/>
  <c r="F11" i="11"/>
  <c r="H11" i="11" s="1"/>
  <c r="F23" i="11"/>
  <c r="H23" i="11" s="1"/>
  <c r="L9" i="11"/>
  <c r="X13" i="11"/>
  <c r="X25" i="11"/>
  <c r="AD19" i="11"/>
  <c r="X13" i="2"/>
  <c r="P6" i="10"/>
  <c r="L11" i="2"/>
  <c r="X12" i="11"/>
  <c r="L23" i="11"/>
  <c r="AD20" i="11"/>
  <c r="L31" i="10"/>
  <c r="X14" i="2"/>
  <c r="X21" i="10"/>
  <c r="L20" i="11"/>
  <c r="R14" i="2"/>
  <c r="R22" i="10"/>
  <c r="R15" i="2"/>
  <c r="AD13" i="10"/>
  <c r="L24" i="11"/>
  <c r="N29" i="11"/>
  <c r="X15" i="11"/>
  <c r="L10" i="10"/>
  <c r="L25" i="2"/>
  <c r="L15" i="2"/>
  <c r="L28" i="2"/>
  <c r="R18" i="2"/>
  <c r="X20" i="2"/>
  <c r="F11" i="2"/>
  <c r="H11" i="2" s="1"/>
  <c r="AD27" i="2"/>
  <c r="AD14" i="10"/>
  <c r="L25" i="11"/>
  <c r="AL8" i="17"/>
  <c r="AD9" i="11"/>
  <c r="AD22" i="11"/>
  <c r="F29" i="11"/>
  <c r="H29" i="11" s="1"/>
  <c r="L12" i="2"/>
  <c r="L14" i="2"/>
  <c r="AD9" i="2"/>
  <c r="N9" i="17" s="1"/>
  <c r="F12" i="2"/>
  <c r="H12" i="2" s="1"/>
  <c r="AD28" i="2"/>
  <c r="AD15" i="10"/>
  <c r="X17" i="11"/>
  <c r="AD10" i="11"/>
  <c r="AL10" i="17" s="1"/>
  <c r="R12" i="2"/>
  <c r="R26" i="2"/>
  <c r="X16" i="2"/>
  <c r="L13" i="2"/>
  <c r="L16" i="2"/>
  <c r="AD10" i="2"/>
  <c r="N10" i="17" s="1"/>
  <c r="AD22" i="2"/>
  <c r="F28" i="2"/>
  <c r="H28" i="2" s="1"/>
  <c r="L16" i="10"/>
  <c r="R16" i="10"/>
  <c r="X16" i="10"/>
  <c r="AD16" i="10"/>
  <c r="R24" i="2"/>
  <c r="R27" i="2"/>
  <c r="F10" i="10"/>
  <c r="H10" i="10" s="1"/>
  <c r="X29" i="10"/>
  <c r="AD17" i="10"/>
  <c r="L29" i="11"/>
  <c r="L18" i="11"/>
  <c r="R25" i="2"/>
  <c r="X15" i="2"/>
  <c r="X28" i="2"/>
  <c r="F11" i="10"/>
  <c r="H11" i="10" s="1"/>
  <c r="AD12" i="11"/>
  <c r="AD12" i="10"/>
  <c r="X18" i="2"/>
  <c r="X19" i="2"/>
  <c r="R29" i="2"/>
  <c r="R19" i="2"/>
  <c r="X10" i="2"/>
  <c r="L19" i="2"/>
  <c r="R10" i="2"/>
  <c r="AD12" i="2"/>
  <c r="AD24" i="2"/>
  <c r="N24" i="17" s="1"/>
  <c r="F15" i="2"/>
  <c r="H15" i="2" s="1"/>
  <c r="L26" i="2"/>
  <c r="AD11" i="2"/>
  <c r="AD13" i="2"/>
  <c r="AD25" i="2"/>
  <c r="F16" i="2"/>
  <c r="H16" i="2" s="1"/>
  <c r="L27" i="2"/>
  <c r="X29" i="2"/>
  <c r="AD30" i="2"/>
  <c r="R21" i="2"/>
  <c r="AD23" i="2"/>
  <c r="N23" i="17" s="1"/>
  <c r="R30" i="2"/>
  <c r="AD14" i="2"/>
  <c r="AD26" i="2"/>
  <c r="F24" i="2"/>
  <c r="H24" i="2" s="1"/>
  <c r="X30" i="2"/>
  <c r="AD31" i="2"/>
  <c r="H30" i="2"/>
  <c r="R9" i="2"/>
  <c r="F14" i="2"/>
  <c r="H14" i="2" s="1"/>
  <c r="F25" i="2"/>
  <c r="H25" i="2" s="1"/>
  <c r="L29" i="2"/>
  <c r="X31" i="2"/>
  <c r="AD20" i="2"/>
  <c r="N20" i="17" s="1"/>
  <c r="R20" i="2"/>
  <c r="X22" i="2"/>
  <c r="F26" i="2"/>
  <c r="H26" i="2" s="1"/>
  <c r="L30" i="2"/>
  <c r="F13" i="2"/>
  <c r="H13" i="2" s="1"/>
  <c r="F27" i="2"/>
  <c r="H27" i="2" s="1"/>
  <c r="R16" i="2"/>
  <c r="X17" i="2"/>
  <c r="AD10" i="10"/>
  <c r="AB6" i="10"/>
  <c r="V6" i="10"/>
  <c r="D6" i="10"/>
  <c r="L19" i="11"/>
  <c r="L19" i="10"/>
  <c r="H19" i="10"/>
  <c r="AD24" i="10"/>
  <c r="AD22" i="10"/>
  <c r="AD11" i="10"/>
  <c r="X20" i="10"/>
  <c r="X9" i="10"/>
  <c r="X10" i="10"/>
  <c r="AD9" i="10"/>
  <c r="AD21" i="10"/>
  <c r="X11" i="10"/>
  <c r="X22" i="10"/>
  <c r="X23" i="10"/>
  <c r="R23" i="10"/>
  <c r="L13" i="10"/>
  <c r="L22" i="10"/>
  <c r="J6" i="10"/>
  <c r="N6" i="10" s="1"/>
  <c r="L21" i="10"/>
  <c r="L12" i="10"/>
  <c r="L25" i="10"/>
  <c r="L23" i="10"/>
  <c r="F22" i="10"/>
  <c r="H22" i="10" s="1"/>
  <c r="F21" i="10"/>
  <c r="H21" i="10" s="1"/>
  <c r="L24" i="10"/>
  <c r="F20" i="10"/>
  <c r="H20" i="10" s="1"/>
  <c r="F8" i="10"/>
  <c r="H8" i="10" s="1"/>
  <c r="L8" i="10"/>
  <c r="F9" i="10"/>
  <c r="H9" i="10" s="1"/>
  <c r="F18" i="10"/>
  <c r="H18" i="10" s="1"/>
  <c r="H9" i="2"/>
  <c r="R8" i="2"/>
  <c r="X11" i="2"/>
  <c r="X23" i="2"/>
  <c r="X12" i="2"/>
  <c r="X24" i="2"/>
  <c r="L17" i="2"/>
  <c r="P6" i="2"/>
  <c r="L31" i="2"/>
  <c r="J6" i="2"/>
  <c r="F17" i="2"/>
  <c r="L20" i="2"/>
  <c r="F20" i="2"/>
  <c r="H20" i="2" s="1"/>
  <c r="L22" i="2"/>
  <c r="L18" i="2"/>
  <c r="F31" i="2"/>
  <c r="H31" i="2" s="1"/>
  <c r="R22" i="2"/>
  <c r="F18" i="2"/>
  <c r="H18" i="2" s="1"/>
  <c r="L21" i="2"/>
  <c r="V6" i="2"/>
  <c r="L10" i="2"/>
  <c r="D6" i="2"/>
  <c r="AB6" i="2"/>
  <c r="L23" i="2"/>
  <c r="L9" i="2"/>
  <c r="F21" i="2"/>
  <c r="H21" i="2" s="1"/>
  <c r="X21" i="2"/>
  <c r="L8" i="2"/>
  <c r="AD8" i="2"/>
  <c r="N8" i="17" s="1"/>
  <c r="Z6" i="2" l="1"/>
  <c r="T6" i="2"/>
  <c r="AL6" i="2"/>
  <c r="AF6" i="2"/>
  <c r="AR6" i="2"/>
  <c r="AL6" i="10"/>
  <c r="AF6" i="10"/>
  <c r="AR6" i="10"/>
  <c r="Z6" i="10"/>
  <c r="T6" i="10"/>
  <c r="N6" i="2"/>
  <c r="Z20" i="17"/>
  <c r="N16" i="17"/>
  <c r="N15" i="17"/>
  <c r="N27" i="17"/>
  <c r="Z15" i="17"/>
  <c r="Z16" i="17"/>
  <c r="AL9" i="17"/>
  <c r="Z14" i="17"/>
  <c r="Z17" i="17"/>
  <c r="Z13" i="17"/>
  <c r="Z11" i="17"/>
  <c r="X6" i="10"/>
  <c r="Z24" i="17"/>
  <c r="R6" i="10"/>
  <c r="Z12" i="17"/>
  <c r="X6" i="2"/>
  <c r="L6" i="2"/>
  <c r="N12" i="17"/>
  <c r="N11" i="17"/>
  <c r="F6" i="2"/>
  <c r="R6" i="2"/>
  <c r="N25" i="17"/>
  <c r="N14" i="17"/>
  <c r="N26" i="17"/>
  <c r="N13" i="17"/>
  <c r="Z10" i="17"/>
  <c r="AD6" i="2"/>
  <c r="N6" i="17" s="1"/>
  <c r="AL6" i="17"/>
  <c r="AD6" i="10"/>
  <c r="Z6" i="17" s="1"/>
  <c r="L6" i="10"/>
  <c r="F6" i="10"/>
  <c r="H6" i="10"/>
  <c r="H17" i="2"/>
  <c r="H6" i="2"/>
  <c r="P3" i="11" l="1"/>
  <c r="J5" i="14" l="1"/>
  <c r="F18" i="9"/>
  <c r="Z3" i="9"/>
  <c r="Z17" i="9" s="1"/>
  <c r="N3" i="9"/>
  <c r="N17" i="9" s="1"/>
  <c r="H3" i="9"/>
  <c r="H17" i="9" s="1"/>
  <c r="B3" i="9"/>
  <c r="B17" i="9" s="1"/>
  <c r="AB3" i="6"/>
  <c r="P3" i="6"/>
  <c r="J3" i="6"/>
  <c r="D3" i="6"/>
  <c r="AB3" i="11"/>
  <c r="J3" i="11"/>
  <c r="D3" i="11"/>
  <c r="AB3" i="10"/>
  <c r="P3" i="10"/>
  <c r="D3" i="10"/>
  <c r="Z31" i="9" l="1"/>
  <c r="F32" i="9"/>
  <c r="B31" i="9"/>
  <c r="H31" i="9"/>
  <c r="N31" i="9"/>
</calcChain>
</file>

<file path=xl/comments1.xml><?xml version="1.0" encoding="utf-8"?>
<comments xmlns="http://schemas.openxmlformats.org/spreadsheetml/2006/main">
  <authors>
    <author>谷内誠也</author>
  </authors>
  <commentList>
    <comment ref="J49" authorId="0" shapeId="0">
      <text>
        <r>
          <rPr>
            <sz val="11"/>
            <color indexed="81"/>
            <rFont val="MS P ゴシック"/>
            <family val="3"/>
            <charset val="128"/>
          </rPr>
          <t>令和3年（令和4年調査）の数値について
「181」、「183」の数値を秘匿するために事業所数3の小分類を秘匿しなければならず、その他の小分類である「189」を秘匿処理したもの。</t>
        </r>
      </text>
    </comment>
  </commentList>
</comments>
</file>

<file path=xl/sharedStrings.xml><?xml version="1.0" encoding="utf-8"?>
<sst xmlns="http://schemas.openxmlformats.org/spreadsheetml/2006/main" count="1446" uniqueCount="355">
  <si>
    <t>（金額単位：万円）</t>
    <rPh sb="1" eb="3">
      <t>キンガク</t>
    </rPh>
    <rPh sb="3" eb="5">
      <t>タンイ</t>
    </rPh>
    <rPh sb="6" eb="8">
      <t>マンエン</t>
    </rPh>
    <phoneticPr fontId="7"/>
  </si>
  <si>
    <t>増減数</t>
    <rPh sb="0" eb="1">
      <t>ゾウ</t>
    </rPh>
    <rPh sb="1" eb="3">
      <t>ゲンスウ</t>
    </rPh>
    <phoneticPr fontId="5"/>
  </si>
  <si>
    <t>対前年</t>
    <rPh sb="0" eb="1">
      <t>タイ</t>
    </rPh>
    <rPh sb="1" eb="3">
      <t>ゼンネン</t>
    </rPh>
    <phoneticPr fontId="5"/>
  </si>
  <si>
    <t>総数</t>
    <rPh sb="0" eb="2">
      <t>ソウスウ</t>
    </rPh>
    <phoneticPr fontId="7"/>
  </si>
  <si>
    <t>表３  年 次 別 従 業 者 数</t>
    <rPh sb="0" eb="1">
      <t>ヒョウ</t>
    </rPh>
    <rPh sb="4" eb="9">
      <t>ネンジベツ</t>
    </rPh>
    <rPh sb="10" eb="11">
      <t>ジュウ</t>
    </rPh>
    <rPh sb="12" eb="13">
      <t>ギョウ</t>
    </rPh>
    <rPh sb="14" eb="15">
      <t>モノ</t>
    </rPh>
    <rPh sb="16" eb="17">
      <t>スウ</t>
    </rPh>
    <phoneticPr fontId="7"/>
  </si>
  <si>
    <t>表４  年 次 別 製 造 品 出 荷 額 等</t>
    <rPh sb="0" eb="1">
      <t>ヒョウ</t>
    </rPh>
    <rPh sb="4" eb="9">
      <t>ネンジベツ</t>
    </rPh>
    <rPh sb="10" eb="11">
      <t>セイ</t>
    </rPh>
    <rPh sb="12" eb="13">
      <t>ゾウ</t>
    </rPh>
    <rPh sb="14" eb="15">
      <t>ヒン</t>
    </rPh>
    <rPh sb="16" eb="17">
      <t>デ</t>
    </rPh>
    <rPh sb="18" eb="19">
      <t>ニ</t>
    </rPh>
    <rPh sb="20" eb="21">
      <t>ガク</t>
    </rPh>
    <rPh sb="22" eb="23">
      <t>トウ</t>
    </rPh>
    <phoneticPr fontId="7"/>
  </si>
  <si>
    <t>-</t>
  </si>
  <si>
    <t>表６  年次別従業者規模別事業所数、従業者数、製造品出荷額等</t>
    <rPh sb="0" eb="1">
      <t>ヒョウ</t>
    </rPh>
    <rPh sb="4" eb="6">
      <t>ネンジ</t>
    </rPh>
    <rPh sb="6" eb="7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3" eb="25">
      <t>セイゾウ</t>
    </rPh>
    <rPh sb="25" eb="26">
      <t>ヒン</t>
    </rPh>
    <rPh sb="26" eb="29">
      <t>シュッカガク</t>
    </rPh>
    <rPh sb="29" eb="30">
      <t>トウ</t>
    </rPh>
    <phoneticPr fontId="4"/>
  </si>
  <si>
    <t xml:space="preserve">表２  年 次 別 事 業 所 数 </t>
    <rPh sb="0" eb="1">
      <t>ヒョウ</t>
    </rPh>
    <rPh sb="4" eb="9">
      <t>ネンジベツ</t>
    </rPh>
    <rPh sb="10" eb="15">
      <t>ジギョウショ</t>
    </rPh>
    <rPh sb="16" eb="17">
      <t>スウ</t>
    </rPh>
    <phoneticPr fontId="7"/>
  </si>
  <si>
    <t>繊維工業</t>
    <rPh sb="0" eb="2">
      <t>センイ</t>
    </rPh>
    <rPh sb="2" eb="4">
      <t>コウギョウ</t>
    </rPh>
    <phoneticPr fontId="5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</si>
  <si>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5"/>
  </si>
  <si>
    <t>化学工業</t>
    <rPh sb="0" eb="2">
      <t>カガク</t>
    </rPh>
    <rPh sb="2" eb="4">
      <t>コウギョウ</t>
    </rPh>
    <phoneticPr fontId="5"/>
  </si>
  <si>
    <t>事業所数</t>
    <rPh sb="0" eb="2">
      <t>ジギョウ</t>
    </rPh>
    <phoneticPr fontId="7"/>
  </si>
  <si>
    <t>従業者数</t>
    <rPh sb="0" eb="2">
      <t>ジュウギョウ</t>
    </rPh>
    <phoneticPr fontId="7"/>
  </si>
  <si>
    <t xml:space="preserve">  20～29</t>
    <phoneticPr fontId="4"/>
  </si>
  <si>
    <t>従業者規模</t>
    <rPh sb="0" eb="3">
      <t>ジュウギョウシャ</t>
    </rPh>
    <rPh sb="3" eb="5">
      <t>キボ</t>
    </rPh>
    <phoneticPr fontId="5"/>
  </si>
  <si>
    <t>５０ ～ ９９</t>
    <phoneticPr fontId="4"/>
  </si>
  <si>
    <t>１００人以上</t>
    <phoneticPr fontId="4"/>
  </si>
  <si>
    <t>産　　業
(中分類)</t>
    <rPh sb="0" eb="1">
      <t>サン</t>
    </rPh>
    <rPh sb="3" eb="4">
      <t>ギョウ</t>
    </rPh>
    <phoneticPr fontId="7"/>
  </si>
  <si>
    <t>製 造 品</t>
    <rPh sb="0" eb="1">
      <t>セイ</t>
    </rPh>
    <rPh sb="2" eb="3">
      <t>ヅクリ</t>
    </rPh>
    <rPh sb="4" eb="5">
      <t>ヒン</t>
    </rPh>
    <phoneticPr fontId="5"/>
  </si>
  <si>
    <t>対 前 年</t>
    <rPh sb="0" eb="1">
      <t>タイ</t>
    </rPh>
    <rPh sb="2" eb="3">
      <t>ゼン</t>
    </rPh>
    <rPh sb="4" eb="5">
      <t>ネン</t>
    </rPh>
    <phoneticPr fontId="5"/>
  </si>
  <si>
    <t>出荷額等</t>
    <phoneticPr fontId="5"/>
  </si>
  <si>
    <t>１事業所
当 た り
従業者数</t>
    <rPh sb="1" eb="4">
      <t>ジギョウショ</t>
    </rPh>
    <rPh sb="5" eb="6">
      <t>ア</t>
    </rPh>
    <phoneticPr fontId="7"/>
  </si>
  <si>
    <t>産　　　　　　業
（ 中　分　類 ）</t>
    <rPh sb="0" eb="1">
      <t>サン</t>
    </rPh>
    <rPh sb="7" eb="8">
      <t>ギョウ</t>
    </rPh>
    <phoneticPr fontId="5"/>
  </si>
  <si>
    <t>製 造 品
出荷額等</t>
    <rPh sb="0" eb="1">
      <t>セイ</t>
    </rPh>
    <rPh sb="2" eb="3">
      <t>ヅクリ</t>
    </rPh>
    <rPh sb="4" eb="5">
      <t>ヒン</t>
    </rPh>
    <phoneticPr fontId="7"/>
  </si>
  <si>
    <t>増減数</t>
    <phoneticPr fontId="5"/>
  </si>
  <si>
    <t>対前年
増減数</t>
    <phoneticPr fontId="4"/>
  </si>
  <si>
    <t>従業者数</t>
    <phoneticPr fontId="4"/>
  </si>
  <si>
    <t>従業者1人当たり</t>
    <rPh sb="0" eb="1">
      <t>ジュウ</t>
    </rPh>
    <rPh sb="1" eb="2">
      <t>ギョウ</t>
    </rPh>
    <rPh sb="2" eb="3">
      <t>シャ</t>
    </rPh>
    <rPh sb="4" eb="5">
      <t>ジン</t>
    </rPh>
    <rPh sb="5" eb="6">
      <t>トウ</t>
    </rPh>
    <phoneticPr fontId="5"/>
  </si>
  <si>
    <t>増減数</t>
    <rPh sb="0" eb="2">
      <t>ゾウゲン</t>
    </rPh>
    <rPh sb="2" eb="3">
      <t>スウ</t>
    </rPh>
    <phoneticPr fontId="5"/>
  </si>
  <si>
    <t>１事業所
当 た り
製 造 品
出荷額等</t>
    <rPh sb="1" eb="4">
      <t>ジギョウショ</t>
    </rPh>
    <rPh sb="5" eb="6">
      <t>ア</t>
    </rPh>
    <rPh sb="11" eb="12">
      <t>セイ</t>
    </rPh>
    <rPh sb="13" eb="14">
      <t>ヅクリ</t>
    </rPh>
    <rPh sb="15" eb="16">
      <t>ヒン</t>
    </rPh>
    <phoneticPr fontId="7"/>
  </si>
  <si>
    <t>食料品製造業</t>
    <rPh sb="0" eb="2">
      <t>ショクリョウ</t>
    </rPh>
    <rPh sb="2" eb="3">
      <t>ヒン</t>
    </rPh>
    <rPh sb="3" eb="6">
      <t>セイゾウギョウ</t>
    </rPh>
    <phoneticPr fontId="5"/>
  </si>
  <si>
    <t>飲料･たばこ･飼料製造業</t>
    <rPh sb="0" eb="2">
      <t>インリョウ</t>
    </rPh>
    <rPh sb="7" eb="9">
      <t>シリョウ</t>
    </rPh>
    <rPh sb="9" eb="12">
      <t>セイゾウギョウ</t>
    </rPh>
    <phoneticPr fontId="5"/>
  </si>
  <si>
    <t>家具・装備品製造業</t>
    <rPh sb="0" eb="2">
      <t>カグ</t>
    </rPh>
    <rPh sb="3" eb="6">
      <t>ソウビヒン</t>
    </rPh>
    <rPh sb="6" eb="9">
      <t>セイゾウギョウ</t>
    </rPh>
    <phoneticPr fontId="5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</si>
  <si>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5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</si>
  <si>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5"/>
  </si>
  <si>
    <t>プラスチック製品製造業</t>
    <rPh sb="6" eb="8">
      <t>セイヒン</t>
    </rPh>
    <rPh sb="8" eb="11">
      <t>セイゾウギョウ</t>
    </rPh>
    <phoneticPr fontId="5"/>
  </si>
  <si>
    <t>ゴム製品製造業</t>
    <rPh sb="2" eb="4">
      <t>セイヒン</t>
    </rPh>
    <rPh sb="4" eb="7">
      <t>セイゾウギョウ</t>
    </rPh>
    <phoneticPr fontId="5"/>
  </si>
  <si>
    <t>なめし革･同製品･毛皮製造業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5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</si>
  <si>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5"/>
  </si>
  <si>
    <t>鉄鋼業</t>
    <rPh sb="0" eb="2">
      <t>テッコウギョウ</t>
    </rPh>
    <rPh sb="2" eb="3">
      <t>ギョウ</t>
    </rPh>
    <phoneticPr fontId="5"/>
  </si>
  <si>
    <t>非鉄金属製造業</t>
    <rPh sb="0" eb="2">
      <t>ヒテツ</t>
    </rPh>
    <rPh sb="2" eb="4">
      <t>キンゾク</t>
    </rPh>
    <rPh sb="4" eb="7">
      <t>セイゾウギョウ</t>
    </rPh>
    <phoneticPr fontId="5"/>
  </si>
  <si>
    <t>金属製品製造業</t>
    <rPh sb="0" eb="2">
      <t>キンゾク</t>
    </rPh>
    <rPh sb="2" eb="4">
      <t>セイヒン</t>
    </rPh>
    <rPh sb="4" eb="7">
      <t>セイゾウギョウ</t>
    </rPh>
    <phoneticPr fontId="5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</si>
  <si>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</si>
  <si>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5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</si>
  <si>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5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</si>
  <si>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5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</si>
  <si>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</si>
  <si>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5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</si>
  <si>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5"/>
  </si>
  <si>
    <t>その他の製造業</t>
    <rPh sb="0" eb="3">
      <t>ソノタ</t>
    </rPh>
    <rPh sb="4" eb="7">
      <t>セイゾウギョウ</t>
    </rPh>
    <phoneticPr fontId="5"/>
  </si>
  <si>
    <t>総数</t>
    <phoneticPr fontId="5"/>
  </si>
  <si>
    <t>指 数</t>
    <phoneticPr fontId="5"/>
  </si>
  <si>
    <t>増 減 数</t>
    <phoneticPr fontId="5"/>
  </si>
  <si>
    <t>事業所数</t>
    <phoneticPr fontId="4"/>
  </si>
  <si>
    <t>総数</t>
    <phoneticPr fontId="4"/>
  </si>
  <si>
    <t xml:space="preserve">   4～ 9</t>
    <phoneticPr fontId="4"/>
  </si>
  <si>
    <t>１０ ～ １９</t>
    <phoneticPr fontId="4"/>
  </si>
  <si>
    <t xml:space="preserve">  10～19</t>
    <phoneticPr fontId="4"/>
  </si>
  <si>
    <t>２０ ～ ２９</t>
    <phoneticPr fontId="4"/>
  </si>
  <si>
    <t>３０ ～ ４９</t>
    <phoneticPr fontId="4"/>
  </si>
  <si>
    <t xml:space="preserve">  30～49</t>
    <phoneticPr fontId="4"/>
  </si>
  <si>
    <t xml:space="preserve">  50～99</t>
    <phoneticPr fontId="4"/>
  </si>
  <si>
    <t>-</t>
    <phoneticPr fontId="5"/>
  </si>
  <si>
    <t>産業分類
（小分類）</t>
    <rPh sb="0" eb="2">
      <t>サンギョウ</t>
    </rPh>
    <rPh sb="2" eb="4">
      <t>ブンルイ</t>
    </rPh>
    <rPh sb="6" eb="9">
      <t>ショウブンルイ</t>
    </rPh>
    <phoneticPr fontId="16"/>
  </si>
  <si>
    <t>事業所数</t>
    <rPh sb="0" eb="3">
      <t>ジギョウショ</t>
    </rPh>
    <rPh sb="3" eb="4">
      <t>スウ</t>
    </rPh>
    <phoneticPr fontId="16"/>
  </si>
  <si>
    <t>従業者数</t>
    <rPh sb="0" eb="3">
      <t>ジュウギョウシャ</t>
    </rPh>
    <rPh sb="3" eb="4">
      <t>スウ</t>
    </rPh>
    <phoneticPr fontId="16"/>
  </si>
  <si>
    <t>09</t>
  </si>
  <si>
    <t>食料品製造業</t>
  </si>
  <si>
    <t/>
  </si>
  <si>
    <t>091</t>
  </si>
  <si>
    <t>畜産食料品製造業</t>
  </si>
  <si>
    <t>092</t>
  </si>
  <si>
    <t>水産食料品製造業</t>
  </si>
  <si>
    <t>094</t>
  </si>
  <si>
    <t>調味料製造業</t>
  </si>
  <si>
    <t>096</t>
  </si>
  <si>
    <t>精穀・製粉業</t>
  </si>
  <si>
    <t>097</t>
  </si>
  <si>
    <t>パン・菓子製造業</t>
  </si>
  <si>
    <t>099</t>
  </si>
  <si>
    <t>その他の食料品製造業</t>
  </si>
  <si>
    <t>10</t>
  </si>
  <si>
    <t>飲料・たばこ・飼料製造業</t>
  </si>
  <si>
    <t>102</t>
  </si>
  <si>
    <t>酒類製造業</t>
  </si>
  <si>
    <t>104</t>
  </si>
  <si>
    <t>製氷業</t>
  </si>
  <si>
    <t>106</t>
  </si>
  <si>
    <t>飼料・有機質肥料製造業</t>
  </si>
  <si>
    <t>11</t>
  </si>
  <si>
    <t>繊維工業</t>
  </si>
  <si>
    <t>116</t>
  </si>
  <si>
    <t>外衣・シャツ製造業(和式を除く）</t>
  </si>
  <si>
    <t>119</t>
  </si>
  <si>
    <t>その他の繊維製品製造業</t>
  </si>
  <si>
    <t>12</t>
  </si>
  <si>
    <t>木材・木製品製造業（家具を除く）</t>
  </si>
  <si>
    <t>121</t>
  </si>
  <si>
    <t>122</t>
  </si>
  <si>
    <t>造作材・合板・建築用組立材料製造業</t>
  </si>
  <si>
    <t>123</t>
  </si>
  <si>
    <t>13</t>
  </si>
  <si>
    <t>家具・装備品製造業</t>
  </si>
  <si>
    <t>131</t>
  </si>
  <si>
    <t>家具製造業</t>
  </si>
  <si>
    <t>133</t>
  </si>
  <si>
    <t>建具製造業</t>
  </si>
  <si>
    <t>14</t>
  </si>
  <si>
    <t>パルプ・紙・紙加工品製造業</t>
  </si>
  <si>
    <t>145</t>
  </si>
  <si>
    <t>紙製容器製造業</t>
  </si>
  <si>
    <t>15</t>
  </si>
  <si>
    <t>印刷・同関連業</t>
  </si>
  <si>
    <t>151</t>
  </si>
  <si>
    <t>印刷業</t>
  </si>
  <si>
    <t>16</t>
  </si>
  <si>
    <t>化学工業</t>
  </si>
  <si>
    <t>162</t>
  </si>
  <si>
    <t>無機化学工業製品製造業</t>
  </si>
  <si>
    <t>165</t>
  </si>
  <si>
    <t>医薬品製造業</t>
  </si>
  <si>
    <t>166</t>
  </si>
  <si>
    <t>化粧品・歯磨・その他の化粧用調整品製造業</t>
  </si>
  <si>
    <t>17</t>
  </si>
  <si>
    <t>石油製品・石炭製品製造業</t>
  </si>
  <si>
    <t>18</t>
  </si>
  <si>
    <t>182</t>
  </si>
  <si>
    <t>183</t>
  </si>
  <si>
    <t>工業用プラスチック製品製造業</t>
  </si>
  <si>
    <t>184</t>
  </si>
  <si>
    <t>発泡・強化プラスチック製品製造業</t>
  </si>
  <si>
    <t>189</t>
  </si>
  <si>
    <t>その他のプラスチック製品製造業</t>
  </si>
  <si>
    <t>19</t>
  </si>
  <si>
    <t>ゴム製品製造業</t>
  </si>
  <si>
    <t>192</t>
  </si>
  <si>
    <t>193</t>
  </si>
  <si>
    <t>ゴムベルト・ゴムホース・工業用ゴム製品製造業</t>
  </si>
  <si>
    <t>199</t>
  </si>
  <si>
    <t>その他のゴム製品製造業</t>
  </si>
  <si>
    <t>21</t>
  </si>
  <si>
    <t>窯業・土石製品製造業</t>
  </si>
  <si>
    <t>211</t>
  </si>
  <si>
    <t>ガラス・同製品製造業</t>
  </si>
  <si>
    <t>212</t>
  </si>
  <si>
    <t>骨材・石工品等製造業</t>
  </si>
  <si>
    <t>22</t>
  </si>
  <si>
    <t>225</t>
  </si>
  <si>
    <t>鉄素形材製造業</t>
  </si>
  <si>
    <t>24</t>
  </si>
  <si>
    <t>金属製品製造業</t>
  </si>
  <si>
    <t>242</t>
  </si>
  <si>
    <t>洋食器・刃物・手道具・金物類製造業</t>
  </si>
  <si>
    <t>243</t>
  </si>
  <si>
    <t>暖房装置・配管工事用附属品製造業</t>
  </si>
  <si>
    <t>244</t>
  </si>
  <si>
    <t>247</t>
  </si>
  <si>
    <t>金属線製品製造業（ねじ類を除く)</t>
  </si>
  <si>
    <t>249</t>
  </si>
  <si>
    <t>その他の金属製品製造業</t>
  </si>
  <si>
    <t>25</t>
  </si>
  <si>
    <t>はん用機械器具製造業</t>
  </si>
  <si>
    <t>259</t>
  </si>
  <si>
    <t>その他のはん用機械・同部分品製造業</t>
  </si>
  <si>
    <t>26</t>
  </si>
  <si>
    <t>生産用機械器具製造業</t>
  </si>
  <si>
    <t>金属加工機械製造業</t>
  </si>
  <si>
    <t>27</t>
  </si>
  <si>
    <t>業務用機械器具製造業</t>
  </si>
  <si>
    <t>274</t>
  </si>
  <si>
    <t>医療用機械器具・医療用品製造業</t>
  </si>
  <si>
    <t>28</t>
  </si>
  <si>
    <t>電子部品・デバイス・電子回路製造業</t>
    <rPh sb="10" eb="12">
      <t>デンシ</t>
    </rPh>
    <rPh sb="12" eb="14">
      <t>カイロ</t>
    </rPh>
    <phoneticPr fontId="18"/>
  </si>
  <si>
    <t>289</t>
  </si>
  <si>
    <t>29</t>
  </si>
  <si>
    <t>291</t>
  </si>
  <si>
    <t>32</t>
  </si>
  <si>
    <t>その他の製造業</t>
  </si>
  <si>
    <t>325</t>
  </si>
  <si>
    <t>がん具・運動用具製造業</t>
  </si>
  <si>
    <t>328</t>
  </si>
  <si>
    <t>畳等生活雑貨製品製造業</t>
  </si>
  <si>
    <t>製造品出荷額等</t>
    <rPh sb="0" eb="3">
      <t>セイゾウヒン</t>
    </rPh>
    <rPh sb="3" eb="5">
      <t>シュッカ</t>
    </rPh>
    <rPh sb="5" eb="7">
      <t>ガクナド</t>
    </rPh>
    <phoneticPr fontId="16"/>
  </si>
  <si>
    <t>製材業，木製品製造業</t>
    <phoneticPr fontId="18"/>
  </si>
  <si>
    <t>木製容器製造業（竹，とうを含む）</t>
    <phoneticPr fontId="18"/>
  </si>
  <si>
    <t>プラスチックフィルム・シート・
床材・合成皮革製造業</t>
    <phoneticPr fontId="18"/>
  </si>
  <si>
    <t>ブリキ缶・その他のめっき板等製品製造業</t>
    <phoneticPr fontId="16"/>
  </si>
  <si>
    <t>建設用・建築用金属製品製造業
（製缶板金業を含む)</t>
    <phoneticPr fontId="18"/>
  </si>
  <si>
    <t>その他の電子部品・デバイス・
電子回路製造業</t>
    <phoneticPr fontId="18"/>
  </si>
  <si>
    <t>綱・網・レース・繊維粗製品製造業</t>
    <phoneticPr fontId="16"/>
  </si>
  <si>
    <t xml:space="preserve">        ４ ～ 　９人</t>
    <phoneticPr fontId="4"/>
  </si>
  <si>
    <t>構成比
（％）</t>
    <rPh sb="0" eb="3">
      <t>コウセイヒ</t>
    </rPh>
    <phoneticPr fontId="5"/>
  </si>
  <si>
    <t>対前年
増減率
（％）</t>
    <rPh sb="0" eb="1">
      <t>タイ</t>
    </rPh>
    <rPh sb="1" eb="3">
      <t>ゼンネン</t>
    </rPh>
    <rPh sb="4" eb="6">
      <t>ゾウゲン</t>
    </rPh>
    <rPh sb="6" eb="7">
      <t>リツ</t>
    </rPh>
    <phoneticPr fontId="5"/>
  </si>
  <si>
    <t>製造品出荷額等</t>
    <rPh sb="0" eb="1">
      <t>セイ</t>
    </rPh>
    <rPh sb="1" eb="2">
      <t>ヅクリ</t>
    </rPh>
    <rPh sb="2" eb="3">
      <t>シナ</t>
    </rPh>
    <rPh sb="3" eb="4">
      <t>デ</t>
    </rPh>
    <rPh sb="4" eb="5">
      <t>ニ</t>
    </rPh>
    <rPh sb="5" eb="6">
      <t>ガク</t>
    </rPh>
    <rPh sb="6" eb="7">
      <t>トウ</t>
    </rPh>
    <phoneticPr fontId="5"/>
  </si>
  <si>
    <t>対前年増減率(%)</t>
    <rPh sb="0" eb="1">
      <t>タイ</t>
    </rPh>
    <rPh sb="1" eb="3">
      <t>ゼンネン</t>
    </rPh>
    <rPh sb="3" eb="5">
      <t>ゾウゲン</t>
    </rPh>
    <rPh sb="5" eb="6">
      <t>リツ</t>
    </rPh>
    <phoneticPr fontId="5"/>
  </si>
  <si>
    <t>（金額単位：万円）</t>
    <rPh sb="1" eb="3">
      <t>キンガク</t>
    </rPh>
    <rPh sb="3" eb="5">
      <t>タンイ</t>
    </rPh>
    <rPh sb="6" eb="8">
      <t>マンエン</t>
    </rPh>
    <phoneticPr fontId="16"/>
  </si>
  <si>
    <t>製造品
出荷額等</t>
    <phoneticPr fontId="4"/>
  </si>
  <si>
    <t>表１  年 次 別 製 造 業 概 況</t>
    <rPh sb="0" eb="1">
      <t>ヒョウ</t>
    </rPh>
    <rPh sb="4" eb="9">
      <t>ネンジベツ</t>
    </rPh>
    <rPh sb="10" eb="11">
      <t>セイ</t>
    </rPh>
    <rPh sb="12" eb="13">
      <t>ゾウ</t>
    </rPh>
    <rPh sb="14" eb="15">
      <t>ギョウ</t>
    </rPh>
    <rPh sb="16" eb="19">
      <t>ガイキョウ</t>
    </rPh>
    <phoneticPr fontId="7"/>
  </si>
  <si>
    <t>その他の石油製品・石炭製品製造業</t>
    <phoneticPr fontId="16"/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</si>
  <si>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5"/>
  </si>
  <si>
    <t>発電用・送電用・配電用電気機械器具製造業</t>
    <phoneticPr fontId="18"/>
  </si>
  <si>
    <t>指数</t>
    <rPh sb="0" eb="1">
      <t>ユビ</t>
    </rPh>
    <rPh sb="1" eb="2">
      <t>スウ</t>
    </rPh>
    <phoneticPr fontId="4"/>
  </si>
  <si>
    <t>09</t>
    <phoneticPr fontId="5"/>
  </si>
  <si>
    <t>09</t>
    <phoneticPr fontId="5"/>
  </si>
  <si>
    <t>09</t>
    <phoneticPr fontId="5"/>
  </si>
  <si>
    <t>09</t>
    <phoneticPr fontId="5"/>
  </si>
  <si>
    <t>09</t>
    <phoneticPr fontId="5"/>
  </si>
  <si>
    <t>09</t>
    <phoneticPr fontId="5"/>
  </si>
  <si>
    <t>09</t>
    <phoneticPr fontId="5"/>
  </si>
  <si>
    <t>100人以上</t>
    <rPh sb="3" eb="4">
      <t>ニン</t>
    </rPh>
    <rPh sb="4" eb="6">
      <t>イジョウ</t>
    </rPh>
    <phoneticPr fontId="4"/>
  </si>
  <si>
    <t>プラスチック製品製造業</t>
    <phoneticPr fontId="16"/>
  </si>
  <si>
    <t>表５  年次別１事業所当たり製造品出荷額等・従業者数及び従業者１人当たり製造品出荷額等</t>
    <rPh sb="0" eb="1">
      <t>ヒョウ</t>
    </rPh>
    <rPh sb="4" eb="6">
      <t>ネンジ</t>
    </rPh>
    <rPh sb="6" eb="7">
      <t>ベツ</t>
    </rPh>
    <rPh sb="10" eb="11">
      <t>ア</t>
    </rPh>
    <rPh sb="14" eb="17">
      <t>セイゾウヒン</t>
    </rPh>
    <rPh sb="17" eb="19">
      <t>シュッカ</t>
    </rPh>
    <rPh sb="19" eb="20">
      <t>トウ</t>
    </rPh>
    <rPh sb="21" eb="25">
      <t>ジュウギョウシャスウ</t>
    </rPh>
    <rPh sb="26" eb="27">
      <t>オヨ</t>
    </rPh>
    <rPh sb="28" eb="31">
      <t>ジュウギョウシャ</t>
    </rPh>
    <rPh sb="32" eb="33">
      <t>ニン</t>
    </rPh>
    <rPh sb="33" eb="34">
      <t>ア</t>
    </rPh>
    <rPh sb="36" eb="39">
      <t>セイゾウヒン</t>
    </rPh>
    <rPh sb="39" eb="41">
      <t>シュッカ</t>
    </rPh>
    <rPh sb="41" eb="43">
      <t>ガクナド</t>
    </rPh>
    <phoneticPr fontId="7"/>
  </si>
  <si>
    <t>従業者１人
当 た り
製 造 品
出荷額等</t>
    <rPh sb="0" eb="3">
      <t>ジュウギョウシャ</t>
    </rPh>
    <rPh sb="12" eb="13">
      <t>セイ</t>
    </rPh>
    <rPh sb="14" eb="15">
      <t>ヅクリ</t>
    </rPh>
    <rPh sb="16" eb="17">
      <t>ヒン</t>
    </rPh>
    <phoneticPr fontId="7"/>
  </si>
  <si>
    <t>総数</t>
    <rPh sb="0" eb="2">
      <t>ソウスウ</t>
    </rPh>
    <phoneticPr fontId="16"/>
  </si>
  <si>
    <t>事業所数</t>
    <phoneticPr fontId="5"/>
  </si>
  <si>
    <t>従業者数</t>
    <phoneticPr fontId="5"/>
  </si>
  <si>
    <t>製造品出荷額等</t>
    <phoneticPr fontId="5"/>
  </si>
  <si>
    <t>従業者数</t>
    <phoneticPr fontId="5"/>
  </si>
  <si>
    <t>１事業所当たり</t>
    <phoneticPr fontId="5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</si>
  <si>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4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</si>
  <si>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24"/>
  </si>
  <si>
    <t>全道シェア</t>
    <rPh sb="0" eb="1">
      <t>ゼン</t>
    </rPh>
    <rPh sb="1" eb="2">
      <t>ミチ</t>
    </rPh>
    <phoneticPr fontId="24"/>
  </si>
  <si>
    <t>北海道</t>
    <rPh sb="0" eb="3">
      <t>ホッカイドウ</t>
    </rPh>
    <phoneticPr fontId="24"/>
  </si>
  <si>
    <t>札幌市</t>
    <rPh sb="0" eb="3">
      <t>サッポロシ</t>
    </rPh>
    <phoneticPr fontId="24"/>
  </si>
  <si>
    <t>函館市</t>
    <rPh sb="0" eb="3">
      <t>ハコダテシ</t>
    </rPh>
    <phoneticPr fontId="24"/>
  </si>
  <si>
    <t>小樽市</t>
    <rPh sb="0" eb="3">
      <t>オタルシ</t>
    </rPh>
    <phoneticPr fontId="24"/>
  </si>
  <si>
    <t>旭川市</t>
    <rPh sb="0" eb="3">
      <t>アサヒカワシ</t>
    </rPh>
    <phoneticPr fontId="24"/>
  </si>
  <si>
    <t>室蘭市</t>
    <rPh sb="0" eb="3">
      <t>ムロランシ</t>
    </rPh>
    <phoneticPr fontId="24"/>
  </si>
  <si>
    <t>釧路市</t>
    <rPh sb="0" eb="3">
      <t>クシロシ</t>
    </rPh>
    <phoneticPr fontId="24"/>
  </si>
  <si>
    <t>帯広市</t>
    <rPh sb="0" eb="3">
      <t>オビヒロシ</t>
    </rPh>
    <phoneticPr fontId="24"/>
  </si>
  <si>
    <t>北見市</t>
    <rPh sb="0" eb="3">
      <t>キタミシ</t>
    </rPh>
    <phoneticPr fontId="24"/>
  </si>
  <si>
    <t>苫小牧市</t>
    <rPh sb="0" eb="4">
      <t>トマコマイシ</t>
    </rPh>
    <phoneticPr fontId="24"/>
  </si>
  <si>
    <t>江別市</t>
    <rPh sb="0" eb="3">
      <t>エベツシ</t>
    </rPh>
    <phoneticPr fontId="24"/>
  </si>
  <si>
    <t>千歳市</t>
    <rPh sb="0" eb="3">
      <t>チトセシ</t>
    </rPh>
    <phoneticPr fontId="24"/>
  </si>
  <si>
    <t>恵庭市</t>
    <rPh sb="0" eb="3">
      <t>エニワシ</t>
    </rPh>
    <phoneticPr fontId="16"/>
  </si>
  <si>
    <t>石狩市</t>
    <rPh sb="0" eb="3">
      <t>イシカリシ</t>
    </rPh>
    <phoneticPr fontId="24"/>
  </si>
  <si>
    <t>表２ 年次別事業所数</t>
  </si>
  <si>
    <t>表３ 年次別従業者数</t>
  </si>
  <si>
    <t>表４ 年次別製造品出荷額等</t>
  </si>
  <si>
    <t>表５ 年次別１事業所当たり製造品出荷額等・従業者数及び従業者１人当たり製造品出荷額等</t>
    <rPh sb="27" eb="30">
      <t>ジュウギョウシャ</t>
    </rPh>
    <phoneticPr fontId="16"/>
  </si>
  <si>
    <t>表６ 年次別従業者規模別事業所数、従業者数、製造品出荷額等</t>
  </si>
  <si>
    <t>表１ 年次別製造業概況</t>
    <rPh sb="6" eb="8">
      <t>セイゾウ</t>
    </rPh>
    <phoneticPr fontId="16"/>
  </si>
  <si>
    <t xml:space="preserve">資料：経済産業省「工業統計調査」            </t>
    <rPh sb="0" eb="2">
      <t>シリョウ</t>
    </rPh>
    <rPh sb="3" eb="5">
      <t>ケイザイ</t>
    </rPh>
    <rPh sb="5" eb="7">
      <t>サンギョウ</t>
    </rPh>
    <rPh sb="7" eb="8">
      <t>ショウ</t>
    </rPh>
    <rPh sb="9" eb="11">
      <t>コウギョウ</t>
    </rPh>
    <rPh sb="11" eb="13">
      <t>トウケイ</t>
    </rPh>
    <rPh sb="13" eb="15">
      <t>チョウサ</t>
    </rPh>
    <phoneticPr fontId="5"/>
  </si>
  <si>
    <t>　    総務省・経済産業省「平成28年経済センサス-活動調査」</t>
    <rPh sb="5" eb="8">
      <t>ソウムショウ</t>
    </rPh>
    <rPh sb="9" eb="11">
      <t>ケイザイ</t>
    </rPh>
    <rPh sb="11" eb="14">
      <t>サンギョウショウ</t>
    </rPh>
    <rPh sb="15" eb="17">
      <t>ヘイセイ</t>
    </rPh>
    <rPh sb="19" eb="20">
      <t>ネン</t>
    </rPh>
    <rPh sb="20" eb="22">
      <t>ケイザイ</t>
    </rPh>
    <rPh sb="27" eb="29">
      <t>カツドウ</t>
    </rPh>
    <rPh sb="29" eb="31">
      <t>チョウサ</t>
    </rPh>
    <phoneticPr fontId="5"/>
  </si>
  <si>
    <t>表７ 産業別（中分類）事業所数、従業者数、製造品出荷額等 構成比</t>
    <rPh sb="7" eb="10">
      <t>チュウブンルイ</t>
    </rPh>
    <phoneticPr fontId="16"/>
  </si>
  <si>
    <t>表８　産業別（中分類）１事業所当たり従業者数、製造品出荷額等及び従業者１人当たり製造品出荷額等</t>
    <rPh sb="0" eb="1">
      <t>ヒョウ</t>
    </rPh>
    <rPh sb="3" eb="5">
      <t>サンギョウ</t>
    </rPh>
    <rPh sb="5" eb="6">
      <t>ベツ</t>
    </rPh>
    <rPh sb="7" eb="10">
      <t>チュウブンルイ</t>
    </rPh>
    <rPh sb="12" eb="15">
      <t>ジギョウショ</t>
    </rPh>
    <rPh sb="15" eb="16">
      <t>ア</t>
    </rPh>
    <rPh sb="18" eb="21">
      <t>ジュウギョウシャ</t>
    </rPh>
    <rPh sb="21" eb="22">
      <t>スウ</t>
    </rPh>
    <rPh sb="23" eb="26">
      <t>セイゾウヒン</t>
    </rPh>
    <rPh sb="26" eb="28">
      <t>シュッカ</t>
    </rPh>
    <rPh sb="28" eb="29">
      <t>ガク</t>
    </rPh>
    <rPh sb="29" eb="30">
      <t>トウ</t>
    </rPh>
    <rPh sb="30" eb="31">
      <t>オヨ</t>
    </rPh>
    <rPh sb="32" eb="35">
      <t>ジュウギョウシャ</t>
    </rPh>
    <rPh sb="35" eb="37">
      <t>ヒトリ</t>
    </rPh>
    <rPh sb="37" eb="38">
      <t>ア</t>
    </rPh>
    <rPh sb="40" eb="43">
      <t>セイゾウヒン</t>
    </rPh>
    <rPh sb="43" eb="45">
      <t>シュッカ</t>
    </rPh>
    <rPh sb="45" eb="46">
      <t>ガク</t>
    </rPh>
    <rPh sb="46" eb="47">
      <t>トウ</t>
    </rPh>
    <phoneticPr fontId="7"/>
  </si>
  <si>
    <t>表８ 産業別（中分類）１事業所当たり従業者数、製造品出荷額等及び従業者１人当たり製造品出荷額等</t>
    <rPh sb="7" eb="10">
      <t>チュウブンルイ</t>
    </rPh>
    <rPh sb="32" eb="35">
      <t>ジュウギョウシャ</t>
    </rPh>
    <phoneticPr fontId="16"/>
  </si>
  <si>
    <t>表７　産業別（中分類）事業所数、従業者数、製造品出荷額等 構成比</t>
    <rPh sb="0" eb="1">
      <t>ヒョウ</t>
    </rPh>
    <rPh sb="3" eb="5">
      <t>サンギョウ</t>
    </rPh>
    <rPh sb="5" eb="6">
      <t>ベツ</t>
    </rPh>
    <rPh sb="7" eb="10">
      <t>チュウブンルイ</t>
    </rPh>
    <rPh sb="11" eb="14">
      <t>ジギョウショ</t>
    </rPh>
    <rPh sb="14" eb="15">
      <t>スウ</t>
    </rPh>
    <rPh sb="16" eb="17">
      <t>ジュウ</t>
    </rPh>
    <rPh sb="17" eb="20">
      <t>ギョウシャスウ</t>
    </rPh>
    <rPh sb="21" eb="24">
      <t>セイゾウヒン</t>
    </rPh>
    <rPh sb="24" eb="26">
      <t>シュッカ</t>
    </rPh>
    <rPh sb="26" eb="27">
      <t>ガク</t>
    </rPh>
    <rPh sb="27" eb="28">
      <t>トウ</t>
    </rPh>
    <rPh sb="29" eb="32">
      <t>コウセイヒ</t>
    </rPh>
    <phoneticPr fontId="7"/>
  </si>
  <si>
    <t>平成27年1～12月</t>
    <rPh sb="0" eb="2">
      <t>ヘイセイ</t>
    </rPh>
    <rPh sb="4" eb="5">
      <t>ネン</t>
    </rPh>
    <rPh sb="9" eb="10">
      <t>ツキ</t>
    </rPh>
    <phoneticPr fontId="5"/>
  </si>
  <si>
    <t>平成２７年(平成２８年調査)</t>
    <rPh sb="0" eb="1">
      <t>ヒラ</t>
    </rPh>
    <rPh sb="1" eb="2">
      <t>シゲル</t>
    </rPh>
    <rPh sb="4" eb="5">
      <t>ネン</t>
    </rPh>
    <rPh sb="6" eb="8">
      <t>ヘイセイ</t>
    </rPh>
    <rPh sb="10" eb="11">
      <t>ネン</t>
    </rPh>
    <rPh sb="11" eb="13">
      <t>チョウサ</t>
    </rPh>
    <phoneticPr fontId="5"/>
  </si>
  <si>
    <t>平成２８年(平成２９年調査)</t>
    <rPh sb="0" eb="1">
      <t>ヒラ</t>
    </rPh>
    <rPh sb="1" eb="2">
      <t>シゲル</t>
    </rPh>
    <rPh sb="4" eb="5">
      <t>ネン</t>
    </rPh>
    <rPh sb="6" eb="8">
      <t>ヘイセイ</t>
    </rPh>
    <rPh sb="10" eb="11">
      <t>ネン</t>
    </rPh>
    <rPh sb="11" eb="13">
      <t>チョウサ</t>
    </rPh>
    <phoneticPr fontId="5"/>
  </si>
  <si>
    <t>平成２９年(平成３０年調査)</t>
    <rPh sb="0" eb="1">
      <t>ヒラ</t>
    </rPh>
    <rPh sb="1" eb="2">
      <t>シゲル</t>
    </rPh>
    <rPh sb="4" eb="5">
      <t>ネン</t>
    </rPh>
    <rPh sb="6" eb="8">
      <t>ヘイセイ</t>
    </rPh>
    <rPh sb="10" eb="11">
      <t>ネン</t>
    </rPh>
    <rPh sb="11" eb="13">
      <t>チョウサ</t>
    </rPh>
    <phoneticPr fontId="5"/>
  </si>
  <si>
    <t>平成29年6月1日現在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</si>
  <si>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平成28年1～12月</t>
    <rPh sb="0" eb="2">
      <t>ヘイセイ</t>
    </rPh>
    <rPh sb="4" eb="5">
      <t>ネン</t>
    </rPh>
    <rPh sb="9" eb="10">
      <t>ツキ</t>
    </rPh>
    <phoneticPr fontId="5"/>
  </si>
  <si>
    <t>平成30年6月1日現在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</si>
  <si>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平成29年1～12月</t>
    <rPh sb="0" eb="2">
      <t>ヘイセイ</t>
    </rPh>
    <rPh sb="4" eb="5">
      <t>ネン</t>
    </rPh>
    <rPh sb="9" eb="10">
      <t>ツキ</t>
    </rPh>
    <phoneticPr fontId="5"/>
  </si>
  <si>
    <t>平成２８年(平成２９年調査)</t>
    <rPh sb="0" eb="2">
      <t>ヘイセイ</t>
    </rPh>
    <rPh sb="4" eb="5">
      <t>ネン</t>
    </rPh>
    <rPh sb="6" eb="8">
      <t>ヘイセイ</t>
    </rPh>
    <rPh sb="10" eb="11">
      <t>ネン</t>
    </rPh>
    <rPh sb="11" eb="13">
      <t>チョウサ</t>
    </rPh>
    <phoneticPr fontId="24"/>
  </si>
  <si>
    <t>平成２７年(平成２８年調査)</t>
    <rPh sb="0" eb="2">
      <t>ヘイセイ</t>
    </rPh>
    <rPh sb="4" eb="5">
      <t>ネン</t>
    </rPh>
    <rPh sb="6" eb="8">
      <t>ヘイセイ</t>
    </rPh>
    <rPh sb="10" eb="11">
      <t>ネン</t>
    </rPh>
    <rPh sb="11" eb="13">
      <t>チョウサ</t>
    </rPh>
    <phoneticPr fontId="24"/>
  </si>
  <si>
    <t>平成２９年(平成３０年調査)</t>
    <rPh sb="0" eb="2">
      <t>ヘイセイ</t>
    </rPh>
    <rPh sb="4" eb="5">
      <t>ネン</t>
    </rPh>
    <rPh sb="6" eb="8">
      <t>ヘイセイ</t>
    </rPh>
    <rPh sb="10" eb="11">
      <t>ネン</t>
    </rPh>
    <rPh sb="11" eb="13">
      <t>チョウサ</t>
    </rPh>
    <phoneticPr fontId="24"/>
  </si>
  <si>
    <t>平成３０年(令和元年調査)</t>
    <rPh sb="0" eb="1">
      <t>ヒラ</t>
    </rPh>
    <rPh sb="1" eb="2">
      <t>シゲル</t>
    </rPh>
    <rPh sb="4" eb="5">
      <t>ネン</t>
    </rPh>
    <rPh sb="6" eb="8">
      <t>レイワ</t>
    </rPh>
    <rPh sb="8" eb="10">
      <t>ガンネン</t>
    </rPh>
    <rPh sb="10" eb="12">
      <t>チョウサ</t>
    </rPh>
    <phoneticPr fontId="5"/>
  </si>
  <si>
    <t>平成27年12月31日現在</t>
    <rPh sb="0" eb="2">
      <t>ヘイセイ</t>
    </rPh>
    <rPh sb="4" eb="5">
      <t>ネン</t>
    </rPh>
    <rPh sb="7" eb="8">
      <t>ツキ</t>
    </rPh>
    <rPh sb="10" eb="11">
      <t>ヒ</t>
    </rPh>
    <rPh sb="11" eb="13">
      <t>ゲンザイ</t>
    </rPh>
    <phoneticPr fontId="5"/>
  </si>
  <si>
    <t>令和元年6月1日現在</t>
    <rPh sb="0" eb="2">
      <t>レイワ</t>
    </rPh>
    <rPh sb="2" eb="3">
      <t>ハジメ</t>
    </rPh>
    <rPh sb="3" eb="4">
      <t>ネン</t>
    </rPh>
    <rPh sb="5" eb="6">
      <t>ツキ</t>
    </rPh>
    <rPh sb="7" eb="8">
      <t>ヒ</t>
    </rPh>
    <rPh sb="8" eb="10">
      <t>ゲンザイ</t>
    </rPh>
    <phoneticPr fontId="5"/>
  </si>
  <si>
    <t>平成30年1～12月</t>
    <rPh sb="0" eb="2">
      <t>ヘイセイ</t>
    </rPh>
    <rPh sb="4" eb="5">
      <t>ネン</t>
    </rPh>
    <rPh sb="9" eb="10">
      <t>ツキ</t>
    </rPh>
    <phoneticPr fontId="5"/>
  </si>
  <si>
    <t>平成３０年(令和元年調査)</t>
    <rPh sb="0" eb="2">
      <t>ヘイセイ</t>
    </rPh>
    <rPh sb="4" eb="5">
      <t>ネン</t>
    </rPh>
    <rPh sb="6" eb="8">
      <t>レイワ</t>
    </rPh>
    <rPh sb="8" eb="10">
      <t>ガンネン</t>
    </rPh>
    <rPh sb="10" eb="12">
      <t>チョウサ</t>
    </rPh>
    <phoneticPr fontId="24"/>
  </si>
  <si>
    <t>電気機械器具製造業</t>
    <phoneticPr fontId="16"/>
  </si>
  <si>
    <t>出荷額等</t>
  </si>
  <si>
    <t>増 減 数</t>
  </si>
  <si>
    <r>
      <t>令和元年(令和</t>
    </r>
    <r>
      <rPr>
        <sz val="10"/>
        <rFont val="ＭＳ 明朝"/>
        <family val="1"/>
        <charset val="128"/>
      </rPr>
      <t>２</t>
    </r>
    <r>
      <rPr>
        <sz val="10"/>
        <rFont val="ＭＳ 明朝"/>
        <family val="1"/>
        <charset val="128"/>
      </rPr>
      <t>年調査)</t>
    </r>
    <rPh sb="0" eb="2">
      <t>レイワ</t>
    </rPh>
    <rPh sb="2" eb="3">
      <t>モト</t>
    </rPh>
    <rPh sb="3" eb="4">
      <t>ネン</t>
    </rPh>
    <rPh sb="5" eb="7">
      <t>レイワ</t>
    </rPh>
    <rPh sb="8" eb="9">
      <t>ネン</t>
    </rPh>
    <rPh sb="9" eb="11">
      <t>チョウサ</t>
    </rPh>
    <phoneticPr fontId="24"/>
  </si>
  <si>
    <t>令和元年(令和２年調査)</t>
    <rPh sb="0" eb="2">
      <t>レイワ</t>
    </rPh>
    <rPh sb="2" eb="3">
      <t>モト</t>
    </rPh>
    <rPh sb="3" eb="4">
      <t>ネン</t>
    </rPh>
    <rPh sb="5" eb="7">
      <t>レイワ</t>
    </rPh>
    <rPh sb="8" eb="9">
      <t>ネン</t>
    </rPh>
    <rPh sb="9" eb="11">
      <t>チョウサ</t>
    </rPh>
    <phoneticPr fontId="5"/>
  </si>
  <si>
    <t>対H27</t>
    <phoneticPr fontId="5"/>
  </si>
  <si>
    <t>対H27</t>
    <phoneticPr fontId="4"/>
  </si>
  <si>
    <t>その他の生産用機械・同部分品製造業</t>
    <rPh sb="2" eb="3">
      <t>タ</t>
    </rPh>
    <rPh sb="4" eb="7">
      <t>セイサンヨウ</t>
    </rPh>
    <rPh sb="7" eb="9">
      <t>キカイ</t>
    </rPh>
    <rPh sb="10" eb="11">
      <t>ドウ</t>
    </rPh>
    <rPh sb="11" eb="13">
      <t>ブブン</t>
    </rPh>
    <rPh sb="13" eb="14">
      <t>ヒン</t>
    </rPh>
    <rPh sb="14" eb="17">
      <t>セイゾウギョウ</t>
    </rPh>
    <phoneticPr fontId="16"/>
  </si>
  <si>
    <t>-</t>
    <phoneticPr fontId="5"/>
  </si>
  <si>
    <t>ｘ</t>
    <phoneticPr fontId="5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</si>
  <si>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16"/>
  </si>
  <si>
    <t>非鉄金属製造業</t>
    <rPh sb="0" eb="1">
      <t>ヒ</t>
    </rPh>
    <rPh sb="1" eb="2">
      <t>テツ</t>
    </rPh>
    <rPh sb="2" eb="4">
      <t>キンゾク</t>
    </rPh>
    <rPh sb="4" eb="6">
      <t>セイゾウ</t>
    </rPh>
    <phoneticPr fontId="16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</si>
  <si>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phoneticPr fontId="16"/>
  </si>
  <si>
    <t>輸送用機械器具製造業</t>
    <rPh sb="0" eb="3">
      <t>ユソウヨウ</t>
    </rPh>
    <rPh sb="3" eb="5">
      <t>キカイ</t>
    </rPh>
    <phoneticPr fontId="16"/>
  </si>
  <si>
    <t>(金額単位：万円、増減率・シェア：％)</t>
    <rPh sb="1" eb="3">
      <t>キンガク</t>
    </rPh>
    <rPh sb="3" eb="5">
      <t>タンイ</t>
    </rPh>
    <rPh sb="6" eb="8">
      <t>マンエン</t>
    </rPh>
    <rPh sb="9" eb="11">
      <t>ゾウゲン</t>
    </rPh>
    <rPh sb="11" eb="12">
      <t>リツ</t>
    </rPh>
    <phoneticPr fontId="24"/>
  </si>
  <si>
    <t>ｘ</t>
  </si>
  <si>
    <t>令和2年6月1日現在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5"/>
  </si>
  <si>
    <t>令和２年(令和３年調査)</t>
    <rPh sb="0" eb="2">
      <t>レイワ</t>
    </rPh>
    <rPh sb="3" eb="4">
      <t>ネン</t>
    </rPh>
    <rPh sb="5" eb="7">
      <t>レイワ</t>
    </rPh>
    <rPh sb="8" eb="9">
      <t>ネン</t>
    </rPh>
    <rPh sb="9" eb="11">
      <t>チョウサ</t>
    </rPh>
    <phoneticPr fontId="5"/>
  </si>
  <si>
    <t>令和3年6月1日現在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5"/>
  </si>
  <si>
    <t>令和元年1～12月</t>
    <rPh sb="0" eb="2">
      <t>レイワ</t>
    </rPh>
    <rPh sb="2" eb="4">
      <t>ガンネン</t>
    </rPh>
    <rPh sb="8" eb="9">
      <t>ツキ</t>
    </rPh>
    <phoneticPr fontId="5"/>
  </si>
  <si>
    <t>対H28</t>
    <phoneticPr fontId="5"/>
  </si>
  <si>
    <t>対H28</t>
  </si>
  <si>
    <t>対H28</t>
    <phoneticPr fontId="4"/>
  </si>
  <si>
    <t>令和２年
(令和３年調査)</t>
    <rPh sb="0" eb="2">
      <t>レイワ</t>
    </rPh>
    <rPh sb="6" eb="8">
      <t>レイワ</t>
    </rPh>
    <rPh sb="9" eb="10">
      <t>ネン</t>
    </rPh>
    <rPh sb="10" eb="12">
      <t>チョウサ</t>
    </rPh>
    <phoneticPr fontId="5"/>
  </si>
  <si>
    <t>令和２年(令和３年調査)</t>
    <rPh sb="0" eb="2">
      <t>レイワ</t>
    </rPh>
    <rPh sb="3" eb="4">
      <t>ネン</t>
    </rPh>
    <rPh sb="4" eb="5">
      <t>ガンネン</t>
    </rPh>
    <rPh sb="5" eb="7">
      <t>レイワ</t>
    </rPh>
    <rPh sb="8" eb="9">
      <t>ネン</t>
    </rPh>
    <rPh sb="9" eb="11">
      <t>チョウサ</t>
    </rPh>
    <phoneticPr fontId="16"/>
  </si>
  <si>
    <t>染色整理業</t>
    <rPh sb="0" eb="2">
      <t>センショク</t>
    </rPh>
    <rPh sb="2" eb="4">
      <t>セイリ</t>
    </rPh>
    <rPh sb="4" eb="5">
      <t>ギョウ</t>
    </rPh>
    <phoneticPr fontId="16"/>
  </si>
  <si>
    <t>その他の化学工業</t>
    <rPh sb="2" eb="3">
      <t>タ</t>
    </rPh>
    <rPh sb="4" eb="6">
      <t>カガク</t>
    </rPh>
    <rPh sb="6" eb="8">
      <t>コウギョウ</t>
    </rPh>
    <phoneticPr fontId="16"/>
  </si>
  <si>
    <t>舗装材料製造業</t>
    <rPh sb="0" eb="2">
      <t>ホソウ</t>
    </rPh>
    <rPh sb="2" eb="4">
      <t>ザイリョウ</t>
    </rPh>
    <rPh sb="4" eb="7">
      <t>セイゾウギョウ</t>
    </rPh>
    <phoneticPr fontId="16"/>
  </si>
  <si>
    <t>プラスチック板・棒・管・継手・異形押出製品製造業</t>
    <rPh sb="6" eb="7">
      <t>イタ</t>
    </rPh>
    <rPh sb="8" eb="9">
      <t>ボウ</t>
    </rPh>
    <rPh sb="10" eb="11">
      <t>カン</t>
    </rPh>
    <rPh sb="12" eb="13">
      <t>ツギ</t>
    </rPh>
    <rPh sb="13" eb="14">
      <t>テ</t>
    </rPh>
    <rPh sb="15" eb="17">
      <t>イケイ</t>
    </rPh>
    <rPh sb="17" eb="19">
      <t>オシダシ</t>
    </rPh>
    <rPh sb="19" eb="21">
      <t>セイヒン</t>
    </rPh>
    <rPh sb="21" eb="24">
      <t>セイゾウギョウ</t>
    </rPh>
    <phoneticPr fontId="18"/>
  </si>
  <si>
    <t>プラスチック成形材料製造業</t>
    <rPh sb="6" eb="8">
      <t>セイケイ</t>
    </rPh>
    <rPh sb="8" eb="10">
      <t>ザイリョウ</t>
    </rPh>
    <rPh sb="10" eb="13">
      <t>セイゾウギョウ</t>
    </rPh>
    <phoneticPr fontId="16"/>
  </si>
  <si>
    <t>非鉄金属素計材製造業</t>
    <rPh sb="0" eb="1">
      <t>ヒ</t>
    </rPh>
    <rPh sb="1" eb="2">
      <t>テツ</t>
    </rPh>
    <rPh sb="2" eb="4">
      <t>キンゾク</t>
    </rPh>
    <rPh sb="4" eb="5">
      <t>ソ</t>
    </rPh>
    <rPh sb="5" eb="6">
      <t>ケイ</t>
    </rPh>
    <rPh sb="6" eb="7">
      <t>ザイ</t>
    </rPh>
    <rPh sb="7" eb="10">
      <t>セイゾウギョウ</t>
    </rPh>
    <phoneticPr fontId="16"/>
  </si>
  <si>
    <t>金属被覆・彫刻業、熱処理業（ほうろう鉄器除く）</t>
    <rPh sb="0" eb="2">
      <t>キンゾク</t>
    </rPh>
    <rPh sb="2" eb="3">
      <t>ヒ</t>
    </rPh>
    <rPh sb="3" eb="4">
      <t>オオ</t>
    </rPh>
    <rPh sb="5" eb="7">
      <t>チョウコク</t>
    </rPh>
    <rPh sb="7" eb="8">
      <t>ギョウ</t>
    </rPh>
    <rPh sb="9" eb="10">
      <t>ネツ</t>
    </rPh>
    <rPh sb="10" eb="12">
      <t>ショリ</t>
    </rPh>
    <rPh sb="12" eb="13">
      <t>ギョウ</t>
    </rPh>
    <rPh sb="18" eb="20">
      <t>テッキ</t>
    </rPh>
    <rPh sb="20" eb="21">
      <t>ノゾ</t>
    </rPh>
    <phoneticPr fontId="16"/>
  </si>
  <si>
    <t>一般産業用機械・装置製造業</t>
    <rPh sb="0" eb="2">
      <t>イッパン</t>
    </rPh>
    <rPh sb="2" eb="5">
      <t>サンギョウヨウ</t>
    </rPh>
    <rPh sb="5" eb="7">
      <t>キカイ</t>
    </rPh>
    <rPh sb="8" eb="10">
      <t>ソウチ</t>
    </rPh>
    <rPh sb="10" eb="13">
      <t>セイゾウギョウ</t>
    </rPh>
    <phoneticPr fontId="16"/>
  </si>
  <si>
    <t>基礎素材産業用機械製造業</t>
    <rPh sb="0" eb="2">
      <t>キソ</t>
    </rPh>
    <rPh sb="2" eb="4">
      <t>ソザイ</t>
    </rPh>
    <rPh sb="4" eb="7">
      <t>サンギョウヨウ</t>
    </rPh>
    <rPh sb="7" eb="9">
      <t>キカイ</t>
    </rPh>
    <rPh sb="9" eb="12">
      <t>セイゾウギョウ</t>
    </rPh>
    <phoneticPr fontId="16"/>
  </si>
  <si>
    <t>サービス用・娯楽用機械器具製造業</t>
    <rPh sb="4" eb="5">
      <t>ヨウ</t>
    </rPh>
    <rPh sb="6" eb="9">
      <t>ゴラクヨウ</t>
    </rPh>
    <rPh sb="9" eb="11">
      <t>キカイ</t>
    </rPh>
    <rPh sb="11" eb="13">
      <t>キグ</t>
    </rPh>
    <rPh sb="13" eb="16">
      <t>セイゾウギョウ</t>
    </rPh>
    <phoneticPr fontId="16"/>
  </si>
  <si>
    <t>ペン・鉛筆・絵画用品・その他の事務用品製造業</t>
    <rPh sb="3" eb="5">
      <t>エンピツ</t>
    </rPh>
    <rPh sb="6" eb="8">
      <t>カイガ</t>
    </rPh>
    <rPh sb="8" eb="9">
      <t>ヨウ</t>
    </rPh>
    <rPh sb="9" eb="10">
      <t>ヒン</t>
    </rPh>
    <rPh sb="13" eb="14">
      <t>タ</t>
    </rPh>
    <rPh sb="15" eb="17">
      <t>ジム</t>
    </rPh>
    <rPh sb="17" eb="19">
      <t>ヨウヒン</t>
    </rPh>
    <rPh sb="19" eb="22">
      <t>セイゾウギョウ</t>
    </rPh>
    <phoneticPr fontId="16"/>
  </si>
  <si>
    <t>他に分類されない製造業</t>
    <rPh sb="0" eb="1">
      <t>タ</t>
    </rPh>
    <rPh sb="2" eb="4">
      <t>ブンルイ</t>
    </rPh>
    <rPh sb="8" eb="11">
      <t>セイゾウギョウ</t>
    </rPh>
    <phoneticPr fontId="16"/>
  </si>
  <si>
    <t>令和２年(令和３年調査)</t>
    <rPh sb="0" eb="2">
      <t>レイワ</t>
    </rPh>
    <rPh sb="3" eb="4">
      <t>ネン</t>
    </rPh>
    <rPh sb="5" eb="7">
      <t>レイワ</t>
    </rPh>
    <rPh sb="8" eb="9">
      <t>ネン</t>
    </rPh>
    <rPh sb="9" eb="11">
      <t>チョウサ</t>
    </rPh>
    <phoneticPr fontId="24"/>
  </si>
  <si>
    <t>令和2年1～12月</t>
    <rPh sb="0" eb="2">
      <t>レイワ</t>
    </rPh>
    <rPh sb="3" eb="4">
      <t>ネン</t>
    </rPh>
    <rPh sb="8" eb="9">
      <t>ツキ</t>
    </rPh>
    <phoneticPr fontId="5"/>
  </si>
  <si>
    <t>-</t>
    <phoneticPr fontId="5"/>
  </si>
  <si>
    <r>
      <t xml:space="preserve">令和２年
</t>
    </r>
    <r>
      <rPr>
        <sz val="6"/>
        <rFont val="ＭＳ 明朝"/>
        <family val="1"/>
        <charset val="128"/>
      </rPr>
      <t>(令和３年調査)</t>
    </r>
    <rPh sb="0" eb="2">
      <t>レイワ</t>
    </rPh>
    <rPh sb="6" eb="8">
      <t>レイワ</t>
    </rPh>
    <rPh sb="9" eb="10">
      <t>ネン</t>
    </rPh>
    <rPh sb="10" eb="12">
      <t>チョウサ</t>
    </rPh>
    <phoneticPr fontId="5"/>
  </si>
  <si>
    <t>生活関連産業用機械製造業</t>
    <rPh sb="0" eb="2">
      <t>セイカツ</t>
    </rPh>
    <rPh sb="2" eb="4">
      <t>カンレン</t>
    </rPh>
    <rPh sb="4" eb="7">
      <t>サンギョウヨウ</t>
    </rPh>
    <rPh sb="7" eb="9">
      <t>キカイ</t>
    </rPh>
    <rPh sb="9" eb="12">
      <t>セイゾウギョウ</t>
    </rPh>
    <phoneticPr fontId="16"/>
  </si>
  <si>
    <t>-</t>
    <phoneticPr fontId="16"/>
  </si>
  <si>
    <t>令和３年(令和４年調査)</t>
    <rPh sb="0" eb="2">
      <t>レイワ</t>
    </rPh>
    <rPh sb="3" eb="4">
      <t>ネン</t>
    </rPh>
    <rPh sb="5" eb="7">
      <t>レイワ</t>
    </rPh>
    <rPh sb="8" eb="9">
      <t>ネン</t>
    </rPh>
    <rPh sb="9" eb="11">
      <t>チョウサ</t>
    </rPh>
    <phoneticPr fontId="5"/>
  </si>
  <si>
    <t>令和4年6月1日現在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5"/>
  </si>
  <si>
    <t>令和3年1～12月</t>
    <rPh sb="0" eb="2">
      <t>レイワ</t>
    </rPh>
    <rPh sb="3" eb="4">
      <t>ネン</t>
    </rPh>
    <rPh sb="8" eb="9">
      <t>ツキ</t>
    </rPh>
    <phoneticPr fontId="5"/>
  </si>
  <si>
    <t>対H29</t>
    <phoneticPr fontId="5"/>
  </si>
  <si>
    <r>
      <t xml:space="preserve">令和３年
</t>
    </r>
    <r>
      <rPr>
        <sz val="6"/>
        <rFont val="ＭＳ 明朝"/>
        <family val="1"/>
        <charset val="128"/>
      </rPr>
      <t>(令和４年調査)</t>
    </r>
    <rPh sb="0" eb="2">
      <t>レイワ</t>
    </rPh>
    <rPh sb="6" eb="8">
      <t>レイワ</t>
    </rPh>
    <rPh sb="9" eb="10">
      <t>ネン</t>
    </rPh>
    <rPh sb="10" eb="12">
      <t>チョウサ</t>
    </rPh>
    <phoneticPr fontId="5"/>
  </si>
  <si>
    <t>令和３年
(令和４年調査)</t>
    <rPh sb="0" eb="2">
      <t>レイワ</t>
    </rPh>
    <rPh sb="6" eb="8">
      <t>レイワ</t>
    </rPh>
    <rPh sb="9" eb="10">
      <t>ネン</t>
    </rPh>
    <rPh sb="10" eb="12">
      <t>チョウサ</t>
    </rPh>
    <phoneticPr fontId="5"/>
  </si>
  <si>
    <t>セメント・同製品製造業</t>
    <phoneticPr fontId="16"/>
  </si>
  <si>
    <t>令和３年(令和４年調査)</t>
    <rPh sb="0" eb="2">
      <t>レイワ</t>
    </rPh>
    <rPh sb="3" eb="4">
      <t>ネン</t>
    </rPh>
    <rPh sb="4" eb="5">
      <t>ガンネン</t>
    </rPh>
    <rPh sb="5" eb="7">
      <t>レイワ</t>
    </rPh>
    <rPh sb="8" eb="9">
      <t>ネン</t>
    </rPh>
    <rPh sb="9" eb="11">
      <t>チョウサ</t>
    </rPh>
    <phoneticPr fontId="16"/>
  </si>
  <si>
    <t>令和３年(令和４年調査)</t>
    <rPh sb="0" eb="2">
      <t>レイワ</t>
    </rPh>
    <rPh sb="3" eb="4">
      <t>ネン</t>
    </rPh>
    <rPh sb="5" eb="7">
      <t>レイワ</t>
    </rPh>
    <rPh sb="8" eb="9">
      <t>ネン</t>
    </rPh>
    <rPh sb="9" eb="11">
      <t>チョウサ</t>
    </rPh>
    <phoneticPr fontId="24"/>
  </si>
  <si>
    <t>令和４年(2022年調査)　統　計　表　目　次</t>
    <rPh sb="0" eb="1">
      <t>レイ</t>
    </rPh>
    <rPh sb="1" eb="2">
      <t>ワ</t>
    </rPh>
    <rPh sb="3" eb="4">
      <t>ネン</t>
    </rPh>
    <rPh sb="9" eb="10">
      <t>ネン</t>
    </rPh>
    <rPh sb="10" eb="12">
      <t>チョウサ</t>
    </rPh>
    <rPh sb="14" eb="15">
      <t>オサム</t>
    </rPh>
    <rPh sb="16" eb="17">
      <t>ケイ</t>
    </rPh>
    <rPh sb="18" eb="19">
      <t>ヒョウ</t>
    </rPh>
    <rPh sb="20" eb="21">
      <t>メ</t>
    </rPh>
    <rPh sb="22" eb="23">
      <t>ツギ</t>
    </rPh>
    <phoneticPr fontId="16"/>
  </si>
  <si>
    <t>ｘ</t>
    <phoneticPr fontId="5"/>
  </si>
  <si>
    <t>皆増</t>
    <rPh sb="0" eb="2">
      <t>カイゾウ</t>
    </rPh>
    <phoneticPr fontId="5"/>
  </si>
  <si>
    <t xml:space="preserve">        １ ～ 　３人</t>
    <phoneticPr fontId="4"/>
  </si>
  <si>
    <t>…</t>
    <phoneticPr fontId="4"/>
  </si>
  <si>
    <t>対H29</t>
    <phoneticPr fontId="4"/>
  </si>
  <si>
    <t xml:space="preserve">   1～3</t>
    <phoneticPr fontId="4"/>
  </si>
  <si>
    <t>-</t>
    <phoneticPr fontId="5"/>
  </si>
  <si>
    <t>x</t>
    <phoneticPr fontId="5"/>
  </si>
  <si>
    <t>鉄鋼業</t>
    <phoneticPr fontId="16"/>
  </si>
  <si>
    <t>ゴム製・プラスチック製履物・同附属品製造業</t>
    <phoneticPr fontId="16"/>
  </si>
  <si>
    <t>令和２年(令和３年調査)</t>
  </si>
  <si>
    <t>令和３年(令和４年調査)</t>
  </si>
  <si>
    <t>織物業</t>
    <phoneticPr fontId="16"/>
  </si>
  <si>
    <t>その他の家具・装備品製造業</t>
  </si>
  <si>
    <t>その他の鉄鋼業</t>
  </si>
  <si>
    <t>金属素形材製品製造業</t>
  </si>
  <si>
    <t>ｘ</t>
    <phoneticPr fontId="16"/>
  </si>
  <si>
    <t>-</t>
    <phoneticPr fontId="5"/>
  </si>
  <si>
    <t xml:space="preserve">    3 令和３年は全数、令和２年以前は従業者４人以上の事業所の数値である。</t>
    <rPh sb="6" eb="8">
      <t>レイワ</t>
    </rPh>
    <rPh sb="9" eb="10">
      <t>ネン</t>
    </rPh>
    <rPh sb="11" eb="13">
      <t>ゼンスウ</t>
    </rPh>
    <rPh sb="14" eb="16">
      <t>レイワ</t>
    </rPh>
    <rPh sb="17" eb="18">
      <t>ネン</t>
    </rPh>
    <rPh sb="18" eb="20">
      <t>イゼン</t>
    </rPh>
    <rPh sb="21" eb="24">
      <t>ジュウギョウシャ</t>
    </rPh>
    <rPh sb="29" eb="32">
      <t>ジギョウショ</t>
    </rPh>
    <rPh sb="33" eb="35">
      <t>スウチ</t>
    </rPh>
    <phoneticPr fontId="3"/>
  </si>
  <si>
    <t>注）1 令和元年以前は「工業統計調査」、令和２年は「経済センサス-活動調査」、令和３年は「経済構造実態調査」の数値である。</t>
    <rPh sb="4" eb="6">
      <t>レイワ</t>
    </rPh>
    <rPh sb="6" eb="7">
      <t>ガン</t>
    </rPh>
    <rPh sb="7" eb="8">
      <t>ネン</t>
    </rPh>
    <rPh sb="8" eb="10">
      <t>イゼン</t>
    </rPh>
    <rPh sb="26" eb="28">
      <t>ケイザイ</t>
    </rPh>
    <rPh sb="33" eb="35">
      <t>カツドウ</t>
    </rPh>
    <rPh sb="35" eb="37">
      <t>チョウサ</t>
    </rPh>
    <rPh sb="39" eb="41">
      <t>レイワ</t>
    </rPh>
    <rPh sb="42" eb="43">
      <t>ネン</t>
    </rPh>
    <rPh sb="45" eb="47">
      <t>ケイザイ</t>
    </rPh>
    <rPh sb="47" eb="49">
      <t>コウゾウ</t>
    </rPh>
    <rPh sb="49" eb="50">
      <t>ミノル</t>
    </rPh>
    <phoneticPr fontId="3"/>
  </si>
  <si>
    <t>　  2 令和２年及び令和３年の数値は、全産業を対象として調査し、製造業に関する結果を抜き出す形で集計したものであり、</t>
    <rPh sb="5" eb="7">
      <t>レイワ</t>
    </rPh>
    <rPh sb="8" eb="9">
      <t>ネン</t>
    </rPh>
    <rPh sb="9" eb="10">
      <t>オヨ</t>
    </rPh>
    <rPh sb="11" eb="13">
      <t>レイワ</t>
    </rPh>
    <rPh sb="14" eb="15">
      <t>ネン</t>
    </rPh>
    <phoneticPr fontId="3"/>
  </si>
  <si>
    <t>　　　製造業のみを対象として行っている「工業統計調査」とは、調査方法などが異なることから、他の年の数値と単純に比較することはできない。</t>
    <phoneticPr fontId="5"/>
  </si>
  <si>
    <t xml:space="preserve">          　　                            資料：総務省統計局・経済産業省「令和３年経済センサス-活動調査」</t>
    <rPh sb="56" eb="58">
      <t>レイワ</t>
    </rPh>
    <phoneticPr fontId="3"/>
  </si>
  <si>
    <t xml:space="preserve">  経済産業省「工業統計調査」　　　　　  　　　　　　　　　 </t>
    <phoneticPr fontId="3"/>
  </si>
  <si>
    <t xml:space="preserve">総務省統計局・経済産業省「2022年経済構造実態調査」       </t>
    <rPh sb="17" eb="18">
      <t>ネン</t>
    </rPh>
    <rPh sb="18" eb="20">
      <t>ケイザイ</t>
    </rPh>
    <rPh sb="20" eb="22">
      <t>コウゾウ</t>
    </rPh>
    <rPh sb="22" eb="24">
      <t>ジッタイ</t>
    </rPh>
    <rPh sb="24" eb="26">
      <t>チョウサ</t>
    </rPh>
    <phoneticPr fontId="3"/>
  </si>
  <si>
    <t>　  2 「従業者数」は、翌年6月1日現在である。</t>
    <rPh sb="6" eb="7">
      <t>ジュウ</t>
    </rPh>
    <rPh sb="7" eb="10">
      <t>ギョウシャスウ</t>
    </rPh>
    <rPh sb="13" eb="15">
      <t>ヨクトシ</t>
    </rPh>
    <rPh sb="16" eb="17">
      <t>ツキ</t>
    </rPh>
    <rPh sb="18" eb="19">
      <t>ヒ</t>
    </rPh>
    <phoneticPr fontId="5"/>
  </si>
  <si>
    <t>　  2 「事業所数」は、翌年6月1日現在である。</t>
    <rPh sb="6" eb="9">
      <t>ジギョウショ</t>
    </rPh>
    <rPh sb="9" eb="10">
      <t>スウ</t>
    </rPh>
    <rPh sb="13" eb="15">
      <t>ヨクトシ</t>
    </rPh>
    <rPh sb="16" eb="17">
      <t>ツキ</t>
    </rPh>
    <rPh sb="18" eb="19">
      <t>ヒ</t>
    </rPh>
    <phoneticPr fontId="5"/>
  </si>
  <si>
    <t>　  3 「製造品出荷額等」は、各年中の金額である。</t>
    <rPh sb="16" eb="18">
      <t>カクネン</t>
    </rPh>
    <rPh sb="18" eb="19">
      <t>ナカ</t>
    </rPh>
    <rPh sb="20" eb="22">
      <t>キンガク</t>
    </rPh>
    <phoneticPr fontId="5"/>
  </si>
  <si>
    <t>　  2 「製造品出荷額等」は、各年中の金額である。</t>
    <rPh sb="6" eb="9">
      <t>セイゾウヒン</t>
    </rPh>
    <rPh sb="9" eb="11">
      <t>シュッカ</t>
    </rPh>
    <rPh sb="11" eb="13">
      <t>ガクナド</t>
    </rPh>
    <rPh sb="16" eb="17">
      <t>カク</t>
    </rPh>
    <rPh sb="17" eb="19">
      <t>ネンチュウ</t>
    </rPh>
    <rPh sb="20" eb="22">
      <t>キンガク</t>
    </rPh>
    <phoneticPr fontId="15"/>
  </si>
  <si>
    <t>　  2 「事業所数」、「従業者数」は、翌年6月1日現在である。</t>
    <rPh sb="6" eb="9">
      <t>ジギョウショ</t>
    </rPh>
    <rPh sb="9" eb="10">
      <t>スウ</t>
    </rPh>
    <rPh sb="13" eb="14">
      <t>ジュウ</t>
    </rPh>
    <rPh sb="14" eb="17">
      <t>ギョウシャスウ</t>
    </rPh>
    <rPh sb="20" eb="22">
      <t>ヨクトシ</t>
    </rPh>
    <rPh sb="23" eb="24">
      <t>ツキ</t>
    </rPh>
    <rPh sb="25" eb="26">
      <t>ヒ</t>
    </rPh>
    <phoneticPr fontId="5"/>
  </si>
  <si>
    <t>注）1 「事業所数」、「従業者数」は、翌年6月1日現在である。</t>
    <rPh sb="5" eb="8">
      <t>ジギョウショ</t>
    </rPh>
    <rPh sb="8" eb="9">
      <t>スウ</t>
    </rPh>
    <rPh sb="12" eb="13">
      <t>ジュウ</t>
    </rPh>
    <rPh sb="13" eb="16">
      <t>ギョウシャスウ</t>
    </rPh>
    <rPh sb="19" eb="21">
      <t>ヨクトシ</t>
    </rPh>
    <rPh sb="22" eb="23">
      <t>ガツ</t>
    </rPh>
    <rPh sb="23" eb="25">
      <t>ツイタチ</t>
    </rPh>
    <rPh sb="25" eb="27">
      <t>ゲンザイ</t>
    </rPh>
    <phoneticPr fontId="3"/>
  </si>
  <si>
    <t xml:space="preserve">    2 「製造品出荷額等」は、各年中の金額である。</t>
    <phoneticPr fontId="5"/>
  </si>
  <si>
    <t>表９　産業別（小分類）事業所数、従業者数、製造品出荷額等</t>
    <rPh sb="0" eb="1">
      <t>ヒョウ</t>
    </rPh>
    <rPh sb="7" eb="10">
      <t>ショウブンルイ</t>
    </rPh>
    <phoneticPr fontId="16"/>
  </si>
  <si>
    <t>表９ 産業別（小分類）事業所数、従業者数、製造品出荷額等</t>
    <rPh sb="7" eb="10">
      <t>ショウブンルイ</t>
    </rPh>
    <phoneticPr fontId="16"/>
  </si>
  <si>
    <t xml:space="preserve">    4 令和３年は全数、令和２年以前は従業者４人以上の事業所の数値である。</t>
    <rPh sb="6" eb="8">
      <t>レイワ</t>
    </rPh>
    <rPh sb="9" eb="10">
      <t>ネン</t>
    </rPh>
    <rPh sb="11" eb="13">
      <t>ゼンスウ</t>
    </rPh>
    <rPh sb="14" eb="16">
      <t>レイワ</t>
    </rPh>
    <rPh sb="17" eb="18">
      <t>ネン</t>
    </rPh>
    <rPh sb="18" eb="20">
      <t>イゼン</t>
    </rPh>
    <rPh sb="21" eb="24">
      <t>ジュウギョウシャ</t>
    </rPh>
    <rPh sb="29" eb="32">
      <t>ジギョウショ</t>
    </rPh>
    <rPh sb="33" eb="35">
      <t>スウチ</t>
    </rPh>
    <phoneticPr fontId="3"/>
  </si>
  <si>
    <t>(参考)全道主要都市製造品出荷額等の推移</t>
    <rPh sb="1" eb="3">
      <t>サンコウ</t>
    </rPh>
    <rPh sb="4" eb="5">
      <t>ゼン</t>
    </rPh>
    <rPh sb="5" eb="6">
      <t>ミチ</t>
    </rPh>
    <rPh sb="6" eb="8">
      <t>シュヨウ</t>
    </rPh>
    <rPh sb="8" eb="10">
      <t>トシ</t>
    </rPh>
    <rPh sb="10" eb="13">
      <t>セイゾウヒン</t>
    </rPh>
    <rPh sb="13" eb="15">
      <t>シュッカ</t>
    </rPh>
    <rPh sb="15" eb="16">
      <t>ガク</t>
    </rPh>
    <rPh sb="16" eb="17">
      <t>トウ</t>
    </rPh>
    <rPh sb="18" eb="20">
      <t>スイイ</t>
    </rPh>
    <phoneticPr fontId="24"/>
  </si>
  <si>
    <t>(参考)全道主要都市製造品出荷額等の推移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</si>
</sst>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);[Red]\(#,##0\)"/>
    <numFmt numFmtId="177" formatCode="0.0;&quot;△ &quot;0.0"/>
    <numFmt numFmtId="178" formatCode="#,##0;&quot;△ &quot;#,##0"/>
    <numFmt numFmtId="179" formatCode="#,##0.0;&quot;△ &quot;#,##0.0"/>
    <numFmt numFmtId="180" formatCode="#,##0.0;[Red]\-#,##0.0"/>
    <numFmt numFmtId="181" formatCode="#,##0_ "/>
    <numFmt numFmtId="182" formatCode="0_ "/>
    <numFmt numFmtId="183" formatCode="&quot;¥&quot;#,##0_);[Red]\(&quot;¥&quot;#,##0\)"/>
  </numFmts>
  <fonts count="43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Terminal"/>
      <family val="3"/>
      <charset val="255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u/>
      <sz val="10"/>
      <color theme="10"/>
      <name val="ＭＳ Ｐゴシック"/>
      <family val="3"/>
      <charset val="128"/>
    </font>
    <font>
      <sz val="13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color rgb="FF0070C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b/>
      <sz val="10"/>
      <color rgb="FF0070C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0"/>
      <color rgb="FF0070C0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u/>
      <sz val="10"/>
      <color theme="10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7" fillId="0" borderId="0"/>
    <xf numFmtId="0" fontId="21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6" fillId="0" borderId="0" applyNumberFormat="0" applyFill="0" applyBorder="0" applyAlignment="0" applyProtection="0"/>
  </cellStyleXfs>
  <cellXfs count="671">
    <xf numFmtId="0" fontId="0" fillId="0" borderId="0" xfId="0"/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/>
    <xf numFmtId="0" fontId="8" fillId="0" borderId="0" xfId="0" applyFont="1" applyFill="1"/>
    <xf numFmtId="0" fontId="8" fillId="0" borderId="0" xfId="0" applyFont="1" applyFill="1" applyBorder="1"/>
    <xf numFmtId="0" fontId="6" fillId="3" borderId="4" xfId="0" applyFont="1" applyFill="1" applyBorder="1" applyAlignment="1">
      <alignment horizontal="distributed" vertical="center" justifyLastLine="1"/>
    </xf>
    <xf numFmtId="0" fontId="4" fillId="2" borderId="0" xfId="0" applyFont="1" applyFill="1" applyAlignment="1">
      <alignment vertical="top"/>
    </xf>
    <xf numFmtId="0" fontId="10" fillId="3" borderId="7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distributed" vertical="center"/>
    </xf>
    <xf numFmtId="0" fontId="11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distributed" vertical="center" justifyLastLine="1"/>
    </xf>
    <xf numFmtId="0" fontId="10" fillId="3" borderId="5" xfId="0" applyFont="1" applyFill="1" applyBorder="1" applyAlignment="1">
      <alignment horizontal="distributed" vertical="center" justifyLastLine="1"/>
    </xf>
    <xf numFmtId="0" fontId="10" fillId="3" borderId="1" xfId="0" applyFont="1" applyFill="1" applyBorder="1" applyAlignment="1">
      <alignment horizontal="center" vertical="center"/>
    </xf>
    <xf numFmtId="0" fontId="10" fillId="0" borderId="0" xfId="0" applyFont="1" applyFill="1" applyAlignment="1"/>
    <xf numFmtId="0" fontId="10" fillId="3" borderId="0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distributed" vertical="center" justifyLastLine="1"/>
    </xf>
    <xf numFmtId="0" fontId="10" fillId="3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0" fillId="0" borderId="0" xfId="0" applyFont="1" applyFill="1" applyBorder="1" applyAlignment="1">
      <alignment vertical="center"/>
    </xf>
    <xf numFmtId="0" fontId="0" fillId="3" borderId="19" xfId="0" applyFont="1" applyFill="1" applyBorder="1" applyAlignment="1">
      <alignment horizontal="centerContinuous" vertical="center"/>
    </xf>
    <xf numFmtId="0" fontId="10" fillId="3" borderId="0" xfId="0" applyFont="1" applyFill="1" applyBorder="1" applyAlignment="1">
      <alignment vertical="center" shrinkToFit="1"/>
    </xf>
    <xf numFmtId="0" fontId="10" fillId="3" borderId="1" xfId="0" applyFont="1" applyFill="1" applyBorder="1" applyAlignment="1">
      <alignment vertical="center" shrinkToFit="1"/>
    </xf>
    <xf numFmtId="0" fontId="10" fillId="3" borderId="0" xfId="0" applyFont="1" applyFill="1" applyBorder="1" applyAlignment="1">
      <alignment vertical="center"/>
    </xf>
    <xf numFmtId="38" fontId="11" fillId="0" borderId="5" xfId="2" applyFont="1" applyFill="1" applyBorder="1" applyAlignment="1">
      <alignment horizontal="right" vertical="center"/>
    </xf>
    <xf numFmtId="38" fontId="10" fillId="0" borderId="2" xfId="2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right" vertical="center"/>
    </xf>
    <xf numFmtId="38" fontId="10" fillId="0" borderId="0" xfId="2" applyFont="1" applyFill="1" applyAlignment="1">
      <alignment horizontal="right" vertical="center"/>
    </xf>
    <xf numFmtId="38" fontId="10" fillId="0" borderId="1" xfId="2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0" fillId="3" borderId="3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8" xfId="0" applyFont="1" applyFill="1" applyBorder="1" applyAlignment="1">
      <alignment vertical="center"/>
    </xf>
    <xf numFmtId="0" fontId="0" fillId="0" borderId="0" xfId="0" applyFont="1" applyFill="1" applyAlignment="1"/>
    <xf numFmtId="0" fontId="0" fillId="0" borderId="13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vertical="center"/>
    </xf>
    <xf numFmtId="178" fontId="10" fillId="0" borderId="7" xfId="0" applyNumberFormat="1" applyFont="1" applyFill="1" applyBorder="1" applyAlignment="1">
      <alignment vertical="center"/>
    </xf>
    <xf numFmtId="178" fontId="10" fillId="0" borderId="1" xfId="0" applyNumberFormat="1" applyFont="1" applyFill="1" applyBorder="1" applyAlignment="1">
      <alignment vertical="center"/>
    </xf>
    <xf numFmtId="179" fontId="10" fillId="0" borderId="1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/>
    </xf>
    <xf numFmtId="38" fontId="12" fillId="0" borderId="9" xfId="2" applyFont="1" applyFill="1" applyBorder="1" applyAlignment="1">
      <alignment horizontal="right" vertical="center"/>
    </xf>
    <xf numFmtId="0" fontId="0" fillId="2" borderId="0" xfId="0" applyFont="1" applyFill="1" applyAlignment="1">
      <alignment horizontal="right" vertical="center"/>
    </xf>
    <xf numFmtId="38" fontId="6" fillId="0" borderId="5" xfId="2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38" fontId="6" fillId="0" borderId="4" xfId="2" applyFont="1" applyFill="1" applyBorder="1" applyAlignment="1">
      <alignment horizontal="right" vertical="center"/>
    </xf>
    <xf numFmtId="0" fontId="0" fillId="4" borderId="0" xfId="0" applyFont="1" applyFill="1" applyAlignment="1">
      <alignment horizontal="left"/>
    </xf>
    <xf numFmtId="0" fontId="0" fillId="0" borderId="0" xfId="0" applyFont="1" applyFill="1" applyAlignment="1">
      <alignment horizontal="right"/>
    </xf>
    <xf numFmtId="0" fontId="0" fillId="2" borderId="0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0" fillId="3" borderId="17" xfId="0" applyFont="1" applyFill="1" applyBorder="1" applyAlignment="1">
      <alignment horizontal="centerContinuous" vertical="center"/>
    </xf>
    <xf numFmtId="0" fontId="0" fillId="3" borderId="18" xfId="0" applyFont="1" applyFill="1" applyBorder="1" applyAlignment="1">
      <alignment horizontal="centerContinuous" vertical="center"/>
    </xf>
    <xf numFmtId="0" fontId="0" fillId="4" borderId="5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/>
    </xf>
    <xf numFmtId="178" fontId="10" fillId="4" borderId="0" xfId="0" applyNumberFormat="1" applyFont="1" applyFill="1" applyBorder="1" applyAlignment="1">
      <alignment vertical="center"/>
    </xf>
    <xf numFmtId="178" fontId="10" fillId="4" borderId="1" xfId="0" applyNumberFormat="1" applyFont="1" applyFill="1" applyBorder="1" applyAlignment="1">
      <alignment vertical="center"/>
    </xf>
    <xf numFmtId="178" fontId="10" fillId="4" borderId="2" xfId="0" applyNumberFormat="1" applyFont="1" applyFill="1" applyBorder="1" applyAlignment="1">
      <alignment vertical="center"/>
    </xf>
    <xf numFmtId="178" fontId="10" fillId="4" borderId="7" xfId="0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vertical="center" wrapText="1"/>
    </xf>
    <xf numFmtId="0" fontId="10" fillId="3" borderId="0" xfId="0" quotePrefix="1" applyFont="1" applyFill="1" applyBorder="1" applyAlignment="1">
      <alignment horizontal="center" vertical="center"/>
    </xf>
    <xf numFmtId="0" fontId="10" fillId="3" borderId="2" xfId="0" quotePrefix="1" applyFont="1" applyFill="1" applyBorder="1" applyAlignment="1">
      <alignment horizontal="center" vertical="center"/>
    </xf>
    <xf numFmtId="0" fontId="10" fillId="3" borderId="0" xfId="0" quotePrefix="1" applyFont="1" applyFill="1" applyAlignment="1">
      <alignment horizontal="center" vertical="center"/>
    </xf>
    <xf numFmtId="38" fontId="6" fillId="4" borderId="5" xfId="2" applyFont="1" applyFill="1" applyBorder="1" applyAlignment="1">
      <alignment horizontal="right" vertical="center"/>
    </xf>
    <xf numFmtId="38" fontId="6" fillId="4" borderId="6" xfId="2" applyFont="1" applyFill="1" applyBorder="1" applyAlignment="1">
      <alignment horizontal="right" vertical="center"/>
    </xf>
    <xf numFmtId="38" fontId="10" fillId="4" borderId="2" xfId="2" applyFont="1" applyFill="1" applyBorder="1" applyAlignment="1">
      <alignment horizontal="right" vertical="center"/>
    </xf>
    <xf numFmtId="38" fontId="10" fillId="4" borderId="0" xfId="2" applyFont="1" applyFill="1" applyBorder="1" applyAlignment="1">
      <alignment horizontal="right" vertical="center"/>
    </xf>
    <xf numFmtId="38" fontId="0" fillId="4" borderId="3" xfId="2" applyFont="1" applyFill="1" applyBorder="1" applyAlignment="1">
      <alignment horizontal="right" vertical="center"/>
    </xf>
    <xf numFmtId="38" fontId="10" fillId="4" borderId="7" xfId="2" applyFont="1" applyFill="1" applyBorder="1" applyAlignment="1">
      <alignment horizontal="right" vertical="center"/>
    </xf>
    <xf numFmtId="38" fontId="10" fillId="4" borderId="1" xfId="2" applyFont="1" applyFill="1" applyBorder="1" applyAlignment="1">
      <alignment horizontal="right" vertical="center"/>
    </xf>
    <xf numFmtId="38" fontId="0" fillId="4" borderId="8" xfId="2" applyFont="1" applyFill="1" applyBorder="1" applyAlignment="1">
      <alignment horizontal="right" vertical="center"/>
    </xf>
    <xf numFmtId="179" fontId="10" fillId="4" borderId="1" xfId="0" applyNumberFormat="1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38" fontId="23" fillId="2" borderId="0" xfId="0" applyNumberFormat="1" applyFont="1" applyFill="1" applyBorder="1" applyAlignment="1">
      <alignment vertical="center"/>
    </xf>
    <xf numFmtId="0" fontId="12" fillId="5" borderId="10" xfId="0" applyFont="1" applyFill="1" applyBorder="1" applyAlignment="1">
      <alignment horizontal="distributed" vertical="center" justifyLastLine="1"/>
    </xf>
    <xf numFmtId="0" fontId="10" fillId="5" borderId="4" xfId="0" applyFont="1" applyFill="1" applyBorder="1" applyAlignment="1">
      <alignment horizontal="distributed" vertical="center" justifyLastLine="1"/>
    </xf>
    <xf numFmtId="0" fontId="10" fillId="5" borderId="2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vertical="center" justifyLastLine="1"/>
    </xf>
    <xf numFmtId="0" fontId="0" fillId="3" borderId="19" xfId="0" applyFont="1" applyFill="1" applyBorder="1" applyAlignment="1">
      <alignment vertical="center"/>
    </xf>
    <xf numFmtId="0" fontId="13" fillId="0" borderId="0" xfId="0" applyFont="1"/>
    <xf numFmtId="0" fontId="25" fillId="0" borderId="0" xfId="0" applyFont="1"/>
    <xf numFmtId="0" fontId="21" fillId="0" borderId="0" xfId="0" applyFont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1" fillId="3" borderId="6" xfId="0" applyFont="1" applyFill="1" applyBorder="1" applyAlignment="1">
      <alignment horizontal="distributed" vertical="center"/>
    </xf>
    <xf numFmtId="0" fontId="10" fillId="3" borderId="3" xfId="0" applyFont="1" applyFill="1" applyBorder="1" applyAlignment="1">
      <alignment horizontal="distributed" vertical="center"/>
    </xf>
    <xf numFmtId="0" fontId="10" fillId="3" borderId="8" xfId="0" applyFont="1" applyFill="1" applyBorder="1" applyAlignment="1">
      <alignment horizontal="distributed" vertical="center"/>
    </xf>
    <xf numFmtId="0" fontId="0" fillId="6" borderId="5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8" fillId="6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9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vertical="center"/>
    </xf>
    <xf numFmtId="0" fontId="0" fillId="6" borderId="0" xfId="0" applyFont="1" applyFill="1" applyAlignment="1">
      <alignment horizontal="center" vertical="center"/>
    </xf>
    <xf numFmtId="0" fontId="19" fillId="6" borderId="0" xfId="0" applyFont="1" applyFill="1" applyBorder="1" applyAlignment="1">
      <alignment vertical="center"/>
    </xf>
    <xf numFmtId="0" fontId="0" fillId="6" borderId="0" xfId="0" applyFont="1" applyFill="1"/>
    <xf numFmtId="0" fontId="0" fillId="6" borderId="0" xfId="0" applyFont="1" applyFill="1" applyAlignment="1">
      <alignment vertical="center"/>
    </xf>
    <xf numFmtId="0" fontId="4" fillId="6" borderId="0" xfId="0" applyNumberFormat="1" applyFont="1" applyFill="1" applyAlignment="1">
      <alignment horizontal="centerContinuous"/>
    </xf>
    <xf numFmtId="0" fontId="19" fillId="6" borderId="0" xfId="0" applyNumberFormat="1" applyFont="1" applyFill="1"/>
    <xf numFmtId="0" fontId="19" fillId="6" borderId="0" xfId="0" applyFont="1" applyFill="1"/>
    <xf numFmtId="0" fontId="19" fillId="6" borderId="0" xfId="0" applyFont="1" applyFill="1" applyAlignment="1">
      <alignment horizontal="right" vertical="center"/>
    </xf>
    <xf numFmtId="0" fontId="20" fillId="6" borderId="29" xfId="2" quotePrefix="1" applyNumberFormat="1" applyFont="1" applyFill="1" applyBorder="1" applyAlignment="1">
      <alignment horizontal="center" vertical="center"/>
    </xf>
    <xf numFmtId="0" fontId="20" fillId="6" borderId="0" xfId="0" applyFont="1" applyFill="1"/>
    <xf numFmtId="0" fontId="20" fillId="6" borderId="28" xfId="2" quotePrefix="1" applyNumberFormat="1" applyFont="1" applyFill="1" applyBorder="1" applyAlignment="1">
      <alignment horizontal="center" vertical="center"/>
    </xf>
    <xf numFmtId="0" fontId="20" fillId="6" borderId="29" xfId="2" applyNumberFormat="1" applyFont="1" applyFill="1" applyBorder="1" applyAlignment="1">
      <alignment horizontal="center" vertical="center"/>
    </xf>
    <xf numFmtId="0" fontId="19" fillId="6" borderId="29" xfId="2" applyNumberFormat="1" applyFont="1" applyFill="1" applyBorder="1" applyAlignment="1">
      <alignment horizontal="center" vertical="center" shrinkToFit="1"/>
    </xf>
    <xf numFmtId="0" fontId="20" fillId="6" borderId="0" xfId="2" applyNumberFormat="1" applyFont="1" applyFill="1" applyBorder="1" applyAlignment="1">
      <alignment horizontal="center" vertical="center"/>
    </xf>
    <xf numFmtId="0" fontId="19" fillId="6" borderId="0" xfId="2" applyNumberFormat="1" applyFont="1" applyFill="1" applyBorder="1" applyAlignment="1">
      <alignment horizontal="center" vertical="center" shrinkToFit="1"/>
    </xf>
    <xf numFmtId="0" fontId="20" fillId="6" borderId="32" xfId="2" applyNumberFormat="1" applyFont="1" applyFill="1" applyBorder="1" applyAlignment="1">
      <alignment horizontal="center" vertical="center"/>
    </xf>
    <xf numFmtId="0" fontId="19" fillId="6" borderId="32" xfId="2" applyNumberFormat="1" applyFont="1" applyFill="1" applyBorder="1" applyAlignment="1">
      <alignment horizontal="center" vertical="center" shrinkToFit="1"/>
    </xf>
    <xf numFmtId="0" fontId="20" fillId="6" borderId="0" xfId="2" quotePrefix="1" applyNumberFormat="1" applyFont="1" applyFill="1" applyBorder="1" applyAlignment="1">
      <alignment horizontal="center" vertical="center"/>
    </xf>
    <xf numFmtId="0" fontId="20" fillId="6" borderId="0" xfId="2" applyNumberFormat="1" applyFont="1" applyFill="1" applyAlignment="1">
      <alignment horizontal="center" vertical="center"/>
    </xf>
    <xf numFmtId="0" fontId="19" fillId="6" borderId="0" xfId="2" quotePrefix="1" applyNumberFormat="1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vertical="center" shrinkToFit="1"/>
    </xf>
    <xf numFmtId="0" fontId="20" fillId="6" borderId="0" xfId="2" quotePrefix="1" applyNumberFormat="1" applyFont="1" applyFill="1" applyAlignment="1">
      <alignment horizontal="center" vertical="center"/>
    </xf>
    <xf numFmtId="0" fontId="20" fillId="6" borderId="28" xfId="2" applyNumberFormat="1" applyFont="1" applyFill="1" applyBorder="1" applyAlignment="1">
      <alignment horizontal="center" vertical="center"/>
    </xf>
    <xf numFmtId="0" fontId="19" fillId="6" borderId="28" xfId="2" applyNumberFormat="1" applyFont="1" applyFill="1" applyBorder="1" applyAlignment="1">
      <alignment horizontal="center" vertical="center" shrinkToFit="1"/>
    </xf>
    <xf numFmtId="0" fontId="19" fillId="6" borderId="0" xfId="0" applyFont="1" applyFill="1" applyAlignment="1">
      <alignment horizontal="left" wrapText="1"/>
    </xf>
    <xf numFmtId="0" fontId="20" fillId="6" borderId="0" xfId="2" applyNumberFormat="1" applyFont="1" applyFill="1" applyBorder="1" applyAlignment="1">
      <alignment horizontal="center"/>
    </xf>
    <xf numFmtId="0" fontId="19" fillId="6" borderId="0" xfId="2" applyNumberFormat="1" applyFont="1" applyFill="1" applyBorder="1" applyAlignment="1">
      <alignment horizontal="center" shrinkToFit="1"/>
    </xf>
    <xf numFmtId="0" fontId="19" fillId="6" borderId="0" xfId="0" applyFont="1" applyFill="1" applyAlignment="1"/>
    <xf numFmtId="0" fontId="20" fillId="6" borderId="0" xfId="2" quotePrefix="1" applyNumberFormat="1" applyFont="1" applyFill="1" applyBorder="1" applyAlignment="1">
      <alignment horizontal="center"/>
    </xf>
    <xf numFmtId="0" fontId="19" fillId="6" borderId="0" xfId="0" applyFont="1" applyFill="1" applyBorder="1" applyAlignment="1">
      <alignment shrinkToFit="1"/>
    </xf>
    <xf numFmtId="0" fontId="8" fillId="6" borderId="0" xfId="0" applyFont="1" applyFill="1" applyBorder="1" applyAlignment="1">
      <alignment vertical="center"/>
    </xf>
    <xf numFmtId="0" fontId="20" fillId="6" borderId="0" xfId="0" applyFont="1" applyFill="1" applyBorder="1"/>
    <xf numFmtId="0" fontId="19" fillId="6" borderId="0" xfId="0" applyFont="1" applyFill="1" applyBorder="1"/>
    <xf numFmtId="0" fontId="21" fillId="0" borderId="0" xfId="0" applyFont="1" applyAlignment="1">
      <alignment vertical="center"/>
    </xf>
    <xf numFmtId="0" fontId="27" fillId="0" borderId="0" xfId="9" quotePrefix="1" applyFont="1" applyAlignment="1">
      <alignment vertical="center"/>
    </xf>
    <xf numFmtId="0" fontId="27" fillId="0" borderId="0" xfId="9" applyFont="1" applyAlignment="1">
      <alignment vertical="center"/>
    </xf>
    <xf numFmtId="178" fontId="10" fillId="6" borderId="0" xfId="6" applyNumberFormat="1" applyFont="1" applyFill="1" applyBorder="1" applyAlignment="1">
      <alignment horizontal="right" vertical="center"/>
    </xf>
    <xf numFmtId="178" fontId="10" fillId="6" borderId="0" xfId="0" applyNumberFormat="1" applyFont="1" applyFill="1" applyBorder="1" applyAlignment="1">
      <alignment horizontal="right" vertical="center"/>
    </xf>
    <xf numFmtId="178" fontId="10" fillId="6" borderId="7" xfId="6" applyNumberFormat="1" applyFont="1" applyFill="1" applyBorder="1" applyAlignment="1">
      <alignment horizontal="right" vertical="center"/>
    </xf>
    <xf numFmtId="178" fontId="10" fillId="6" borderId="1" xfId="6" applyNumberFormat="1" applyFont="1" applyFill="1" applyBorder="1" applyAlignment="1">
      <alignment horizontal="right" vertical="center"/>
    </xf>
    <xf numFmtId="0" fontId="10" fillId="0" borderId="41" xfId="0" applyFont="1" applyFill="1" applyBorder="1"/>
    <xf numFmtId="0" fontId="19" fillId="2" borderId="0" xfId="0" applyFont="1" applyFill="1" applyAlignment="1">
      <alignment vertical="center"/>
    </xf>
    <xf numFmtId="0" fontId="19" fillId="2" borderId="5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left" vertical="center" wrapText="1"/>
    </xf>
    <xf numFmtId="38" fontId="19" fillId="6" borderId="0" xfId="2" applyFont="1" applyFill="1" applyBorder="1" applyAlignment="1">
      <alignment horizontal="right"/>
    </xf>
    <xf numFmtId="0" fontId="22" fillId="6" borderId="5" xfId="0" applyFont="1" applyFill="1" applyBorder="1" applyAlignment="1">
      <alignment vertical="center"/>
    </xf>
    <xf numFmtId="0" fontId="22" fillId="6" borderId="0" xfId="0" applyFont="1" applyFill="1" applyBorder="1" applyAlignment="1">
      <alignment vertical="center"/>
    </xf>
    <xf numFmtId="0" fontId="22" fillId="6" borderId="0" xfId="0" applyFont="1" applyFill="1"/>
    <xf numFmtId="181" fontId="3" fillId="6" borderId="2" xfId="8" applyNumberFormat="1" applyFont="1" applyFill="1" applyBorder="1">
      <alignment vertical="center"/>
    </xf>
    <xf numFmtId="181" fontId="3" fillId="6" borderId="4" xfId="8" applyNumberFormat="1" applyFont="1" applyFill="1" applyBorder="1">
      <alignment vertical="center"/>
    </xf>
    <xf numFmtId="181" fontId="3" fillId="6" borderId="7" xfId="8" applyNumberFormat="1" applyFont="1" applyFill="1" applyBorder="1">
      <alignment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12" fillId="3" borderId="9" xfId="0" applyFont="1" applyFill="1" applyBorder="1" applyAlignment="1">
      <alignment horizontal="distributed" vertical="center" justifyLastLine="1"/>
    </xf>
    <xf numFmtId="0" fontId="0" fillId="3" borderId="7" xfId="0" applyFont="1" applyFill="1" applyBorder="1" applyAlignment="1">
      <alignment horizontal="distributed" vertical="top" justifyLastLine="1"/>
    </xf>
    <xf numFmtId="0" fontId="0" fillId="3" borderId="8" xfId="0" applyFont="1" applyFill="1" applyBorder="1" applyAlignment="1">
      <alignment horizontal="distributed" vertical="top" justifyLastLine="1"/>
    </xf>
    <xf numFmtId="0" fontId="22" fillId="6" borderId="0" xfId="0" applyFont="1" applyFill="1" applyBorder="1" applyAlignment="1">
      <alignment horizontal="left" vertical="center"/>
    </xf>
    <xf numFmtId="0" fontId="22" fillId="6" borderId="5" xfId="0" applyFont="1" applyFill="1" applyBorder="1" applyAlignment="1">
      <alignment horizontal="left" vertical="center"/>
    </xf>
    <xf numFmtId="0" fontId="0" fillId="2" borderId="0" xfId="0" applyFont="1" applyFill="1" applyAlignment="1">
      <alignment vertical="center"/>
    </xf>
    <xf numFmtId="38" fontId="12" fillId="0" borderId="10" xfId="2" applyFont="1" applyFill="1" applyBorder="1" applyAlignment="1">
      <alignment horizontal="right" vertical="center"/>
    </xf>
    <xf numFmtId="38" fontId="12" fillId="4" borderId="12" xfId="2" applyFont="1" applyFill="1" applyBorder="1" applyAlignment="1">
      <alignment horizontal="right" vertical="center"/>
    </xf>
    <xf numFmtId="38" fontId="11" fillId="0" borderId="4" xfId="2" applyFont="1" applyFill="1" applyBorder="1" applyAlignment="1">
      <alignment horizontal="right" vertical="center"/>
    </xf>
    <xf numFmtId="178" fontId="12" fillId="2" borderId="9" xfId="2" applyNumberFormat="1" applyFont="1" applyFill="1" applyBorder="1" applyAlignment="1">
      <alignment horizontal="right" vertical="center"/>
    </xf>
    <xf numFmtId="180" fontId="12" fillId="2" borderId="12" xfId="2" applyNumberFormat="1" applyFont="1" applyFill="1" applyBorder="1" applyAlignment="1">
      <alignment horizontal="right" vertical="center"/>
    </xf>
    <xf numFmtId="180" fontId="12" fillId="4" borderId="12" xfId="2" applyNumberFormat="1" applyFont="1" applyFill="1" applyBorder="1" applyAlignment="1">
      <alignment horizontal="right" vertical="center"/>
    </xf>
    <xf numFmtId="178" fontId="11" fillId="2" borderId="4" xfId="2" applyNumberFormat="1" applyFont="1" applyFill="1" applyBorder="1" applyAlignment="1">
      <alignment horizontal="right" vertical="center"/>
    </xf>
    <xf numFmtId="178" fontId="11" fillId="2" borderId="5" xfId="2" applyNumberFormat="1" applyFont="1" applyFill="1" applyBorder="1" applyAlignment="1">
      <alignment horizontal="right" vertical="center"/>
    </xf>
    <xf numFmtId="180" fontId="11" fillId="2" borderId="5" xfId="2" applyNumberFormat="1" applyFont="1" applyFill="1" applyBorder="1" applyAlignment="1">
      <alignment horizontal="right" vertical="center"/>
    </xf>
    <xf numFmtId="180" fontId="11" fillId="2" borderId="6" xfId="2" applyNumberFormat="1" applyFont="1" applyFill="1" applyBorder="1" applyAlignment="1">
      <alignment horizontal="right" vertical="center"/>
    </xf>
    <xf numFmtId="178" fontId="11" fillId="6" borderId="4" xfId="2" applyNumberFormat="1" applyFont="1" applyFill="1" applyBorder="1" applyAlignment="1">
      <alignment horizontal="right" vertical="center"/>
    </xf>
    <xf numFmtId="178" fontId="11" fillId="6" borderId="5" xfId="2" applyNumberFormat="1" applyFont="1" applyFill="1" applyBorder="1" applyAlignment="1">
      <alignment horizontal="right" vertical="center"/>
    </xf>
    <xf numFmtId="180" fontId="11" fillId="6" borderId="5" xfId="2" applyNumberFormat="1" applyFont="1" applyFill="1" applyBorder="1" applyAlignment="1">
      <alignment horizontal="right" vertical="center"/>
    </xf>
    <xf numFmtId="180" fontId="11" fillId="6" borderId="6" xfId="2" applyNumberFormat="1" applyFont="1" applyFill="1" applyBorder="1" applyAlignment="1">
      <alignment horizontal="right" vertical="center"/>
    </xf>
    <xf numFmtId="180" fontId="11" fillId="4" borderId="6" xfId="2" applyNumberFormat="1" applyFont="1" applyFill="1" applyBorder="1" applyAlignment="1">
      <alignment horizontal="right" vertical="center"/>
    </xf>
    <xf numFmtId="178" fontId="10" fillId="2" borderId="0" xfId="2" applyNumberFormat="1" applyFont="1" applyFill="1" applyBorder="1" applyAlignment="1">
      <alignment horizontal="right" vertical="center"/>
    </xf>
    <xf numFmtId="180" fontId="10" fillId="2" borderId="3" xfId="2" applyNumberFormat="1" applyFont="1" applyFill="1" applyBorder="1" applyAlignment="1">
      <alignment horizontal="right" vertical="center"/>
    </xf>
    <xf numFmtId="178" fontId="10" fillId="6" borderId="2" xfId="2" applyNumberFormat="1" applyFont="1" applyFill="1" applyBorder="1" applyAlignment="1">
      <alignment horizontal="right" vertical="center"/>
    </xf>
    <xf numFmtId="178" fontId="10" fillId="6" borderId="0" xfId="2" applyNumberFormat="1" applyFont="1" applyFill="1" applyBorder="1" applyAlignment="1">
      <alignment horizontal="right" vertical="center"/>
    </xf>
    <xf numFmtId="180" fontId="10" fillId="6" borderId="0" xfId="2" applyNumberFormat="1" applyFont="1" applyFill="1" applyBorder="1" applyAlignment="1">
      <alignment horizontal="right" vertical="center"/>
    </xf>
    <xf numFmtId="180" fontId="10" fillId="6" borderId="3" xfId="2" applyNumberFormat="1" applyFont="1" applyFill="1" applyBorder="1" applyAlignment="1">
      <alignment horizontal="right" vertical="center"/>
    </xf>
    <xf numFmtId="180" fontId="10" fillId="4" borderId="3" xfId="2" applyNumberFormat="1" applyFont="1" applyFill="1" applyBorder="1" applyAlignment="1">
      <alignment horizontal="right" vertical="center"/>
    </xf>
    <xf numFmtId="178" fontId="10" fillId="2" borderId="1" xfId="2" applyNumberFormat="1" applyFont="1" applyFill="1" applyBorder="1" applyAlignment="1">
      <alignment horizontal="right" vertical="center"/>
    </xf>
    <xf numFmtId="180" fontId="10" fillId="2" borderId="8" xfId="2" applyNumberFormat="1" applyFont="1" applyFill="1" applyBorder="1" applyAlignment="1">
      <alignment horizontal="right" vertical="center"/>
    </xf>
    <xf numFmtId="178" fontId="10" fillId="6" borderId="1" xfId="2" applyNumberFormat="1" applyFont="1" applyFill="1" applyBorder="1" applyAlignment="1">
      <alignment horizontal="right" vertical="center"/>
    </xf>
    <xf numFmtId="180" fontId="10" fillId="6" borderId="1" xfId="2" applyNumberFormat="1" applyFont="1" applyFill="1" applyBorder="1" applyAlignment="1">
      <alignment horizontal="right" vertical="center"/>
    </xf>
    <xf numFmtId="180" fontId="10" fillId="6" borderId="8" xfId="2" applyNumberFormat="1" applyFont="1" applyFill="1" applyBorder="1" applyAlignment="1">
      <alignment horizontal="right" vertical="center"/>
    </xf>
    <xf numFmtId="180" fontId="10" fillId="4" borderId="8" xfId="2" applyNumberFormat="1" applyFont="1" applyFill="1" applyBorder="1" applyAlignment="1">
      <alignment horizontal="right" vertical="center"/>
    </xf>
    <xf numFmtId="178" fontId="12" fillId="4" borderId="9" xfId="2" applyNumberFormat="1" applyFont="1" applyFill="1" applyBorder="1" applyAlignment="1">
      <alignment horizontal="right" vertical="center"/>
    </xf>
    <xf numFmtId="180" fontId="12" fillId="4" borderId="9" xfId="2" applyNumberFormat="1" applyFont="1" applyFill="1" applyBorder="1" applyAlignment="1">
      <alignment horizontal="right" vertical="center"/>
    </xf>
    <xf numFmtId="178" fontId="11" fillId="4" borderId="4" xfId="2" applyNumberFormat="1" applyFont="1" applyFill="1" applyBorder="1" applyAlignment="1">
      <alignment horizontal="right" vertical="center"/>
    </xf>
    <xf numFmtId="178" fontId="11" fillId="4" borderId="5" xfId="2" applyNumberFormat="1" applyFont="1" applyFill="1" applyBorder="1" applyAlignment="1">
      <alignment horizontal="right" vertical="center"/>
    </xf>
    <xf numFmtId="180" fontId="11" fillId="4" borderId="5" xfId="2" applyNumberFormat="1" applyFont="1" applyFill="1" applyBorder="1" applyAlignment="1">
      <alignment horizontal="right" vertical="center"/>
    </xf>
    <xf numFmtId="178" fontId="10" fillId="4" borderId="0" xfId="2" applyNumberFormat="1" applyFont="1" applyFill="1" applyBorder="1" applyAlignment="1">
      <alignment horizontal="right" vertical="center"/>
    </xf>
    <xf numFmtId="180" fontId="10" fillId="4" borderId="0" xfId="2" applyNumberFormat="1" applyFont="1" applyFill="1" applyBorder="1" applyAlignment="1">
      <alignment horizontal="right" vertical="center"/>
    </xf>
    <xf numFmtId="178" fontId="10" fillId="4" borderId="1" xfId="2" applyNumberFormat="1" applyFont="1" applyFill="1" applyBorder="1" applyAlignment="1">
      <alignment horizontal="right" vertical="center"/>
    </xf>
    <xf numFmtId="180" fontId="10" fillId="4" borderId="1" xfId="2" applyNumberFormat="1" applyFont="1" applyFill="1" applyBorder="1" applyAlignment="1">
      <alignment horizontal="right" vertical="center"/>
    </xf>
    <xf numFmtId="180" fontId="12" fillId="0" borderId="12" xfId="2" applyNumberFormat="1" applyFont="1" applyFill="1" applyBorder="1" applyAlignment="1">
      <alignment horizontal="right" vertical="center"/>
    </xf>
    <xf numFmtId="178" fontId="11" fillId="0" borderId="4" xfId="2" applyNumberFormat="1" applyFont="1" applyFill="1" applyBorder="1" applyAlignment="1">
      <alignment horizontal="right" vertical="center"/>
    </xf>
    <xf numFmtId="178" fontId="10" fillId="0" borderId="0" xfId="2" applyNumberFormat="1" applyFont="1" applyFill="1" applyBorder="1" applyAlignment="1">
      <alignment horizontal="right" vertical="center"/>
    </xf>
    <xf numFmtId="180" fontId="10" fillId="0" borderId="0" xfId="2" applyNumberFormat="1" applyFont="1" applyFill="1" applyBorder="1" applyAlignment="1">
      <alignment horizontal="right" vertical="center"/>
    </xf>
    <xf numFmtId="180" fontId="10" fillId="0" borderId="3" xfId="2" applyNumberFormat="1" applyFont="1" applyFill="1" applyBorder="1" applyAlignment="1">
      <alignment horizontal="right" vertical="center"/>
    </xf>
    <xf numFmtId="180" fontId="10" fillId="0" borderId="8" xfId="2" applyNumberFormat="1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centerContinuous" vertical="center"/>
    </xf>
    <xf numFmtId="0" fontId="10" fillId="3" borderId="18" xfId="0" applyFont="1" applyFill="1" applyBorder="1" applyAlignment="1">
      <alignment horizontal="centerContinuous" vertical="center"/>
    </xf>
    <xf numFmtId="0" fontId="10" fillId="3" borderId="19" xfId="0" applyFont="1" applyFill="1" applyBorder="1" applyAlignment="1">
      <alignment horizontal="centerContinuous" vertical="center"/>
    </xf>
    <xf numFmtId="176" fontId="12" fillId="4" borderId="12" xfId="0" applyNumberFormat="1" applyFont="1" applyFill="1" applyBorder="1" applyAlignment="1">
      <alignment horizontal="right" vertical="center"/>
    </xf>
    <xf numFmtId="179" fontId="11" fillId="0" borderId="5" xfId="0" applyNumberFormat="1" applyFont="1" applyFill="1" applyBorder="1" applyAlignment="1">
      <alignment horizontal="right" vertical="center"/>
    </xf>
    <xf numFmtId="176" fontId="11" fillId="0" borderId="6" xfId="0" applyNumberFormat="1" applyFont="1" applyFill="1" applyBorder="1" applyAlignment="1">
      <alignment horizontal="right" vertical="center"/>
    </xf>
    <xf numFmtId="176" fontId="11" fillId="4" borderId="6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8" fontId="12" fillId="0" borderId="10" xfId="0" applyNumberFormat="1" applyFont="1" applyFill="1" applyBorder="1" applyAlignment="1">
      <alignment vertical="center"/>
    </xf>
    <xf numFmtId="178" fontId="12" fillId="0" borderId="9" xfId="0" applyNumberFormat="1" applyFont="1" applyFill="1" applyBorder="1" applyAlignment="1">
      <alignment vertical="center"/>
    </xf>
    <xf numFmtId="179" fontId="12" fillId="0" borderId="9" xfId="0" applyNumberFormat="1" applyFont="1" applyFill="1" applyBorder="1" applyAlignment="1">
      <alignment vertical="center"/>
    </xf>
    <xf numFmtId="178" fontId="12" fillId="4" borderId="10" xfId="0" applyNumberFormat="1" applyFont="1" applyFill="1" applyBorder="1" applyAlignment="1">
      <alignment vertical="center"/>
    </xf>
    <xf numFmtId="178" fontId="12" fillId="4" borderId="9" xfId="0" applyNumberFormat="1" applyFont="1" applyFill="1" applyBorder="1" applyAlignment="1">
      <alignment vertical="center"/>
    </xf>
    <xf numFmtId="179" fontId="12" fillId="4" borderId="9" xfId="0" applyNumberFormat="1" applyFont="1" applyFill="1" applyBorder="1" applyAlignment="1">
      <alignment vertical="center"/>
    </xf>
    <xf numFmtId="178" fontId="10" fillId="0" borderId="4" xfId="0" applyNumberFormat="1" applyFont="1" applyFill="1" applyBorder="1" applyAlignment="1">
      <alignment vertical="center"/>
    </xf>
    <xf numFmtId="178" fontId="10" fillId="0" borderId="5" xfId="0" applyNumberFormat="1" applyFont="1" applyFill="1" applyBorder="1" applyAlignment="1">
      <alignment vertical="center"/>
    </xf>
    <xf numFmtId="179" fontId="10" fillId="0" borderId="5" xfId="0" applyNumberFormat="1" applyFont="1" applyFill="1" applyBorder="1" applyAlignment="1">
      <alignment vertical="center"/>
    </xf>
    <xf numFmtId="178" fontId="10" fillId="4" borderId="4" xfId="0" applyNumberFormat="1" applyFont="1" applyFill="1" applyBorder="1" applyAlignment="1">
      <alignment vertical="center"/>
    </xf>
    <xf numFmtId="178" fontId="10" fillId="4" borderId="5" xfId="0" applyNumberFormat="1" applyFont="1" applyFill="1" applyBorder="1" applyAlignment="1">
      <alignment vertical="center"/>
    </xf>
    <xf numFmtId="179" fontId="10" fillId="4" borderId="5" xfId="0" applyNumberFormat="1" applyFont="1" applyFill="1" applyBorder="1" applyAlignment="1">
      <alignment vertical="center"/>
    </xf>
    <xf numFmtId="178" fontId="10" fillId="0" borderId="0" xfId="0" applyNumberFormat="1" applyFont="1" applyFill="1" applyAlignment="1">
      <alignment vertical="center"/>
    </xf>
    <xf numFmtId="179" fontId="10" fillId="0" borderId="0" xfId="0" applyNumberFormat="1" applyFont="1" applyFill="1" applyAlignment="1">
      <alignment vertical="center"/>
    </xf>
    <xf numFmtId="178" fontId="10" fillId="4" borderId="0" xfId="0" applyNumberFormat="1" applyFont="1" applyFill="1" applyAlignment="1">
      <alignment vertical="center"/>
    </xf>
    <xf numFmtId="179" fontId="10" fillId="4" borderId="0" xfId="0" applyNumberFormat="1" applyFont="1" applyFill="1" applyAlignment="1">
      <alignment vertical="center"/>
    </xf>
    <xf numFmtId="38" fontId="12" fillId="4" borderId="0" xfId="2" applyFont="1" applyFill="1" applyBorder="1" applyAlignment="1">
      <alignment horizontal="right" vertical="center"/>
    </xf>
    <xf numFmtId="178" fontId="12" fillId="4" borderId="0" xfId="2" applyNumberFormat="1" applyFont="1" applyFill="1" applyBorder="1" applyAlignment="1">
      <alignment horizontal="right" vertical="center"/>
    </xf>
    <xf numFmtId="179" fontId="12" fillId="4" borderId="9" xfId="2" applyNumberFormat="1" applyFont="1" applyFill="1" applyBorder="1" applyAlignment="1">
      <alignment horizontal="right" vertical="center"/>
    </xf>
    <xf numFmtId="38" fontId="12" fillId="4" borderId="9" xfId="2" applyFont="1" applyFill="1" applyBorder="1" applyAlignment="1">
      <alignment horizontal="right" vertical="center"/>
    </xf>
    <xf numFmtId="177" fontId="11" fillId="4" borderId="5" xfId="2" applyNumberFormat="1" applyFont="1" applyFill="1" applyBorder="1" applyAlignment="1">
      <alignment horizontal="right" vertical="center"/>
    </xf>
    <xf numFmtId="38" fontId="11" fillId="4" borderId="5" xfId="2" applyFont="1" applyFill="1" applyBorder="1" applyAlignment="1">
      <alignment horizontal="right" vertical="center"/>
    </xf>
    <xf numFmtId="38" fontId="11" fillId="4" borderId="6" xfId="2" applyFont="1" applyFill="1" applyBorder="1" applyAlignment="1">
      <alignment horizontal="right" vertical="center"/>
    </xf>
    <xf numFmtId="179" fontId="11" fillId="4" borderId="5" xfId="2" applyNumberFormat="1" applyFont="1" applyFill="1" applyBorder="1" applyAlignment="1">
      <alignment horizontal="right" vertical="center"/>
    </xf>
    <xf numFmtId="38" fontId="10" fillId="4" borderId="3" xfId="2" applyFont="1" applyFill="1" applyBorder="1" applyAlignment="1">
      <alignment horizontal="right" vertical="center"/>
    </xf>
    <xf numFmtId="38" fontId="10" fillId="4" borderId="0" xfId="2" applyFont="1" applyFill="1" applyAlignment="1">
      <alignment horizontal="right" vertical="center"/>
    </xf>
    <xf numFmtId="38" fontId="10" fillId="4" borderId="8" xfId="2" applyFont="1" applyFill="1" applyBorder="1" applyAlignment="1">
      <alignment horizontal="right" vertical="center"/>
    </xf>
    <xf numFmtId="178" fontId="12" fillId="4" borderId="5" xfId="2" applyNumberFormat="1" applyFont="1" applyFill="1" applyBorder="1" applyAlignment="1">
      <alignment horizontal="right" vertical="center"/>
    </xf>
    <xf numFmtId="0" fontId="0" fillId="6" borderId="0" xfId="0" applyNumberFormat="1" applyFont="1" applyFill="1" applyAlignment="1">
      <alignment horizontal="centerContinuous"/>
    </xf>
    <xf numFmtId="0" fontId="0" fillId="6" borderId="0" xfId="0" applyFont="1" applyFill="1" applyAlignment="1">
      <alignment horizontal="centerContinuous"/>
    </xf>
    <xf numFmtId="0" fontId="19" fillId="6" borderId="29" xfId="3" applyFont="1" applyFill="1" applyBorder="1" applyAlignment="1">
      <alignment vertical="center" shrinkToFit="1"/>
    </xf>
    <xf numFmtId="0" fontId="19" fillId="6" borderId="0" xfId="3" applyFont="1" applyFill="1" applyBorder="1" applyAlignment="1">
      <alignment vertical="center" shrinkToFit="1"/>
    </xf>
    <xf numFmtId="0" fontId="19" fillId="6" borderId="32" xfId="3" applyFont="1" applyFill="1" applyBorder="1" applyAlignment="1">
      <alignment vertical="center" shrinkToFit="1"/>
    </xf>
    <xf numFmtId="0" fontId="19" fillId="6" borderId="0" xfId="3" applyNumberFormat="1" applyFont="1" applyFill="1" applyBorder="1" applyAlignment="1">
      <alignment horizontal="center" vertical="center" shrinkToFit="1"/>
    </xf>
    <xf numFmtId="0" fontId="20" fillId="6" borderId="28" xfId="3" applyFont="1" applyFill="1" applyBorder="1" applyAlignment="1">
      <alignment vertical="center"/>
    </xf>
    <xf numFmtId="0" fontId="20" fillId="6" borderId="36" xfId="3" applyFont="1" applyFill="1" applyBorder="1" applyAlignment="1">
      <alignment vertical="center"/>
    </xf>
    <xf numFmtId="0" fontId="19" fillId="6" borderId="29" xfId="3" applyFont="1" applyFill="1" applyBorder="1" applyAlignment="1">
      <alignment horizontal="center" vertical="center" shrinkToFit="1"/>
    </xf>
    <xf numFmtId="0" fontId="19" fillId="6" borderId="0" xfId="3" applyFont="1" applyFill="1" applyBorder="1" applyAlignment="1">
      <alignment shrinkToFit="1"/>
    </xf>
    <xf numFmtId="0" fontId="19" fillId="6" borderId="0" xfId="3" applyNumberFormat="1" applyFont="1" applyFill="1" applyBorder="1" applyAlignment="1">
      <alignment horizontal="center" shrinkToFit="1"/>
    </xf>
    <xf numFmtId="0" fontId="0" fillId="6" borderId="0" xfId="0" applyNumberFormat="1" applyFont="1" applyFill="1"/>
    <xf numFmtId="0" fontId="30" fillId="6" borderId="0" xfId="8" applyFont="1" applyFill="1">
      <alignment vertical="center"/>
    </xf>
    <xf numFmtId="0" fontId="31" fillId="6" borderId="0" xfId="8" applyFont="1" applyFill="1" applyAlignment="1">
      <alignment vertical="center"/>
    </xf>
    <xf numFmtId="0" fontId="31" fillId="6" borderId="0" xfId="8" applyFont="1" applyFill="1" applyAlignment="1">
      <alignment horizontal="center" vertical="center"/>
    </xf>
    <xf numFmtId="0" fontId="3" fillId="6" borderId="0" xfId="8" applyFont="1" applyFill="1">
      <alignment vertical="center"/>
    </xf>
    <xf numFmtId="0" fontId="3" fillId="6" borderId="13" xfId="8" applyFont="1" applyFill="1" applyBorder="1" applyAlignment="1">
      <alignment vertical="center"/>
    </xf>
    <xf numFmtId="0" fontId="3" fillId="6" borderId="13" xfId="8" applyFont="1" applyFill="1" applyBorder="1" applyAlignment="1">
      <alignment horizontal="right" vertical="center"/>
    </xf>
    <xf numFmtId="0" fontId="30" fillId="6" borderId="16" xfId="8" applyFont="1" applyFill="1" applyBorder="1">
      <alignment vertical="center"/>
    </xf>
    <xf numFmtId="0" fontId="3" fillId="6" borderId="16" xfId="8" applyFont="1" applyFill="1" applyBorder="1">
      <alignment vertical="center"/>
    </xf>
    <xf numFmtId="0" fontId="30" fillId="6" borderId="0" xfId="8" applyFont="1" applyFill="1" applyBorder="1">
      <alignment vertical="center"/>
    </xf>
    <xf numFmtId="0" fontId="3" fillId="6" borderId="0" xfId="8" applyFont="1" applyFill="1" applyBorder="1">
      <alignment vertical="center"/>
    </xf>
    <xf numFmtId="182" fontId="3" fillId="6" borderId="4" xfId="8" applyNumberFormat="1" applyFont="1" applyFill="1" applyBorder="1" applyAlignment="1">
      <alignment horizontal="distributed" vertical="center" justifyLastLine="1"/>
    </xf>
    <xf numFmtId="0" fontId="3" fillId="6" borderId="5" xfId="8" applyFont="1" applyFill="1" applyBorder="1">
      <alignment vertical="center"/>
    </xf>
    <xf numFmtId="0" fontId="30" fillId="6" borderId="1" xfId="8" applyFont="1" applyFill="1" applyBorder="1">
      <alignment vertical="center"/>
    </xf>
    <xf numFmtId="0" fontId="3" fillId="6" borderId="2" xfId="8" applyFont="1" applyFill="1" applyBorder="1" applyAlignment="1">
      <alignment horizontal="center" vertical="center" shrinkToFit="1"/>
    </xf>
    <xf numFmtId="0" fontId="3" fillId="6" borderId="11" xfId="8" applyFont="1" applyFill="1" applyBorder="1" applyAlignment="1">
      <alignment horizontal="distributed" vertical="center" wrapText="1" justifyLastLine="1" shrinkToFit="1"/>
    </xf>
    <xf numFmtId="0" fontId="3" fillId="6" borderId="10" xfId="8" applyFont="1" applyFill="1" applyBorder="1" applyAlignment="1">
      <alignment horizontal="distributed" vertical="center" justifyLastLine="1" shrinkToFit="1"/>
    </xf>
    <xf numFmtId="0" fontId="3" fillId="6" borderId="5" xfId="8" applyFont="1" applyFill="1" applyBorder="1" applyAlignment="1">
      <alignment horizontal="distributed" vertical="center"/>
    </xf>
    <xf numFmtId="177" fontId="3" fillId="6" borderId="20" xfId="8" applyNumberFormat="1" applyFont="1" applyFill="1" applyBorder="1">
      <alignment vertical="center"/>
    </xf>
    <xf numFmtId="177" fontId="3" fillId="6" borderId="11" xfId="8" applyNumberFormat="1" applyFont="1" applyFill="1" applyBorder="1">
      <alignment vertical="center"/>
    </xf>
    <xf numFmtId="177" fontId="3" fillId="6" borderId="4" xfId="8" applyNumberFormat="1" applyFont="1" applyFill="1" applyBorder="1">
      <alignment vertical="center"/>
    </xf>
    <xf numFmtId="0" fontId="3" fillId="6" borderId="0" xfId="8" applyFont="1" applyFill="1" applyBorder="1" applyAlignment="1">
      <alignment horizontal="distributed" vertical="center"/>
    </xf>
    <xf numFmtId="177" fontId="3" fillId="6" borderId="2" xfId="8" applyNumberFormat="1" applyFont="1" applyFill="1" applyBorder="1">
      <alignment vertical="center"/>
    </xf>
    <xf numFmtId="0" fontId="21" fillId="6" borderId="0" xfId="8" applyFont="1" applyFill="1" applyBorder="1">
      <alignment vertical="center"/>
    </xf>
    <xf numFmtId="0" fontId="21" fillId="6" borderId="0" xfId="8" applyFont="1" applyFill="1">
      <alignment vertical="center"/>
    </xf>
    <xf numFmtId="0" fontId="3" fillId="6" borderId="1" xfId="8" applyFont="1" applyFill="1" applyBorder="1" applyAlignment="1">
      <alignment horizontal="distributed" vertical="center"/>
    </xf>
    <xf numFmtId="177" fontId="3" fillId="6" borderId="38" xfId="8" applyNumberFormat="1" applyFont="1" applyFill="1" applyBorder="1">
      <alignment vertical="center"/>
    </xf>
    <xf numFmtId="177" fontId="3" fillId="6" borderId="7" xfId="8" applyNumberFormat="1" applyFont="1" applyFill="1" applyBorder="1">
      <alignment vertical="center"/>
    </xf>
    <xf numFmtId="0" fontId="3" fillId="6" borderId="0" xfId="0" applyFont="1" applyFill="1" applyBorder="1" applyAlignment="1">
      <alignment vertical="center" wrapText="1"/>
    </xf>
    <xf numFmtId="0" fontId="0" fillId="4" borderId="0" xfId="0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178" fontId="12" fillId="0" borderId="0" xfId="0" applyNumberFormat="1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3" borderId="7" xfId="0" applyFont="1" applyFill="1" applyBorder="1" applyAlignment="1">
      <alignment horizontal="distributed" vertical="top" justifyLastLine="1"/>
    </xf>
    <xf numFmtId="0" fontId="0" fillId="3" borderId="8" xfId="0" applyFont="1" applyFill="1" applyBorder="1" applyAlignment="1">
      <alignment horizontal="distributed" vertical="top" justifyLastLine="1"/>
    </xf>
    <xf numFmtId="0" fontId="22" fillId="6" borderId="0" xfId="0" applyFont="1" applyFill="1" applyBorder="1" applyAlignment="1">
      <alignment horizontal="left" vertical="center"/>
    </xf>
    <xf numFmtId="0" fontId="22" fillId="6" borderId="5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right" vertical="center"/>
    </xf>
    <xf numFmtId="38" fontId="0" fillId="4" borderId="0" xfId="2" applyFont="1" applyFill="1" applyBorder="1" applyAlignment="1">
      <alignment horizontal="right" vertical="center"/>
    </xf>
    <xf numFmtId="38" fontId="0" fillId="4" borderId="1" xfId="2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center" justifyLastLine="1"/>
    </xf>
    <xf numFmtId="0" fontId="0" fillId="3" borderId="1" xfId="0" applyFont="1" applyFill="1" applyBorder="1" applyAlignment="1">
      <alignment horizontal="center" vertical="top"/>
    </xf>
    <xf numFmtId="180" fontId="10" fillId="0" borderId="1" xfId="2" applyNumberFormat="1" applyFont="1" applyFill="1" applyBorder="1" applyAlignment="1">
      <alignment horizontal="right" vertical="center"/>
    </xf>
    <xf numFmtId="0" fontId="19" fillId="3" borderId="5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76" fontId="11" fillId="4" borderId="5" xfId="0" applyNumberFormat="1" applyFont="1" applyFill="1" applyBorder="1" applyAlignment="1">
      <alignment horizontal="right" vertical="center"/>
    </xf>
    <xf numFmtId="176" fontId="10" fillId="4" borderId="0" xfId="0" applyNumberFormat="1" applyFont="1" applyFill="1" applyBorder="1" applyAlignment="1">
      <alignment horizontal="right" vertical="center"/>
    </xf>
    <xf numFmtId="176" fontId="10" fillId="4" borderId="1" xfId="0" applyNumberFormat="1" applyFont="1" applyFill="1" applyBorder="1" applyAlignment="1">
      <alignment horizontal="right" vertical="center"/>
    </xf>
    <xf numFmtId="0" fontId="3" fillId="6" borderId="0" xfId="8" applyFont="1" applyFill="1" applyBorder="1" applyAlignment="1">
      <alignment horizontal="right" vertical="center"/>
    </xf>
    <xf numFmtId="178" fontId="10" fillId="6" borderId="2" xfId="6" applyNumberFormat="1" applyFont="1" applyFill="1" applyBorder="1" applyAlignment="1">
      <alignment horizontal="right" vertical="center"/>
    </xf>
    <xf numFmtId="178" fontId="10" fillId="6" borderId="2" xfId="0" applyNumberFormat="1" applyFont="1" applyFill="1" applyBorder="1" applyAlignment="1">
      <alignment horizontal="right" vertical="center"/>
    </xf>
    <xf numFmtId="178" fontId="10" fillId="0" borderId="0" xfId="6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8" fontId="32" fillId="2" borderId="2" xfId="2" applyNumberFormat="1" applyFont="1" applyFill="1" applyBorder="1" applyAlignment="1">
      <alignment horizontal="right" vertical="center"/>
    </xf>
    <xf numFmtId="178" fontId="32" fillId="2" borderId="0" xfId="2" applyNumberFormat="1" applyFont="1" applyFill="1" applyBorder="1" applyAlignment="1">
      <alignment horizontal="right" vertical="center"/>
    </xf>
    <xf numFmtId="180" fontId="32" fillId="2" borderId="0" xfId="2" applyNumberFormat="1" applyFont="1" applyFill="1" applyBorder="1" applyAlignment="1">
      <alignment horizontal="right" vertical="center"/>
    </xf>
    <xf numFmtId="180" fontId="33" fillId="2" borderId="3" xfId="2" applyNumberFormat="1" applyFont="1" applyFill="1" applyBorder="1" applyAlignment="1">
      <alignment horizontal="right" vertical="center"/>
    </xf>
    <xf numFmtId="178" fontId="32" fillId="4" borderId="0" xfId="2" applyNumberFormat="1" applyFont="1" applyFill="1" applyBorder="1" applyAlignment="1">
      <alignment horizontal="right" vertical="center"/>
    </xf>
    <xf numFmtId="180" fontId="32" fillId="4" borderId="0" xfId="2" applyNumberFormat="1" applyFont="1" applyFill="1" applyBorder="1" applyAlignment="1">
      <alignment horizontal="right" vertical="center"/>
    </xf>
    <xf numFmtId="180" fontId="33" fillId="4" borderId="3" xfId="2" applyNumberFormat="1" applyFont="1" applyFill="1" applyBorder="1" applyAlignment="1">
      <alignment horizontal="right" vertical="center"/>
    </xf>
    <xf numFmtId="178" fontId="34" fillId="2" borderId="10" xfId="2" applyNumberFormat="1" applyFont="1" applyFill="1" applyBorder="1" applyAlignment="1">
      <alignment horizontal="right" vertical="center"/>
    </xf>
    <xf numFmtId="178" fontId="34" fillId="2" borderId="9" xfId="2" applyNumberFormat="1" applyFont="1" applyFill="1" applyBorder="1" applyAlignment="1">
      <alignment horizontal="right" vertical="center"/>
    </xf>
    <xf numFmtId="180" fontId="34" fillId="2" borderId="9" xfId="2" applyNumberFormat="1" applyFont="1" applyFill="1" applyBorder="1" applyAlignment="1">
      <alignment horizontal="right" vertical="center"/>
    </xf>
    <xf numFmtId="180" fontId="35" fillId="2" borderId="12" xfId="2" applyNumberFormat="1" applyFont="1" applyFill="1" applyBorder="1" applyAlignment="1">
      <alignment horizontal="right" vertical="center"/>
    </xf>
    <xf numFmtId="178" fontId="34" fillId="4" borderId="10" xfId="2" applyNumberFormat="1" applyFont="1" applyFill="1" applyBorder="1" applyAlignment="1">
      <alignment horizontal="right" vertical="center"/>
    </xf>
    <xf numFmtId="178" fontId="34" fillId="4" borderId="9" xfId="2" applyNumberFormat="1" applyFont="1" applyFill="1" applyBorder="1" applyAlignment="1">
      <alignment horizontal="right" vertical="center"/>
    </xf>
    <xf numFmtId="180" fontId="35" fillId="4" borderId="12" xfId="2" applyNumberFormat="1" applyFont="1" applyFill="1" applyBorder="1" applyAlignment="1">
      <alignment horizontal="right" vertical="center"/>
    </xf>
    <xf numFmtId="180" fontId="36" fillId="2" borderId="5" xfId="2" applyNumberFormat="1" applyFont="1" applyFill="1" applyBorder="1" applyAlignment="1">
      <alignment horizontal="right" vertical="center"/>
    </xf>
    <xf numFmtId="180" fontId="32" fillId="2" borderId="1" xfId="2" applyNumberFormat="1" applyFont="1" applyFill="1" applyBorder="1" applyAlignment="1">
      <alignment horizontal="right" vertical="center"/>
    </xf>
    <xf numFmtId="178" fontId="32" fillId="2" borderId="7" xfId="2" applyNumberFormat="1" applyFont="1" applyFill="1" applyBorder="1" applyAlignment="1">
      <alignment horizontal="right" vertical="center"/>
    </xf>
    <xf numFmtId="178" fontId="32" fillId="2" borderId="1" xfId="2" applyNumberFormat="1" applyFont="1" applyFill="1" applyBorder="1" applyAlignment="1">
      <alignment horizontal="right" vertical="center"/>
    </xf>
    <xf numFmtId="178" fontId="32" fillId="4" borderId="1" xfId="2" applyNumberFormat="1" applyFont="1" applyFill="1" applyBorder="1" applyAlignment="1">
      <alignment horizontal="right" vertical="center"/>
    </xf>
    <xf numFmtId="180" fontId="32" fillId="4" borderId="1" xfId="2" applyNumberFormat="1" applyFont="1" applyFill="1" applyBorder="1" applyAlignment="1">
      <alignment horizontal="right" vertical="center"/>
    </xf>
    <xf numFmtId="38" fontId="37" fillId="0" borderId="10" xfId="2" applyFont="1" applyFill="1" applyBorder="1" applyAlignment="1">
      <alignment horizontal="right" vertical="center"/>
    </xf>
    <xf numFmtId="178" fontId="37" fillId="0" borderId="9" xfId="2" applyNumberFormat="1" applyFont="1" applyFill="1" applyBorder="1" applyAlignment="1">
      <alignment horizontal="right" vertical="center"/>
    </xf>
    <xf numFmtId="180" fontId="37" fillId="0" borderId="10" xfId="2" applyNumberFormat="1" applyFont="1" applyFill="1" applyBorder="1" applyAlignment="1">
      <alignment horizontal="right" vertical="center"/>
    </xf>
    <xf numFmtId="180" fontId="37" fillId="0" borderId="12" xfId="2" applyNumberFormat="1" applyFont="1" applyFill="1" applyBorder="1" applyAlignment="1">
      <alignment horizontal="right" vertical="center"/>
    </xf>
    <xf numFmtId="180" fontId="37" fillId="0" borderId="9" xfId="2" applyNumberFormat="1" applyFont="1" applyFill="1" applyBorder="1" applyAlignment="1">
      <alignment horizontal="right" vertical="center"/>
    </xf>
    <xf numFmtId="176" fontId="38" fillId="0" borderId="3" xfId="0" applyNumberFormat="1" applyFont="1" applyFill="1" applyBorder="1" applyAlignment="1">
      <alignment horizontal="right" vertical="center"/>
    </xf>
    <xf numFmtId="176" fontId="38" fillId="4" borderId="3" xfId="0" applyNumberFormat="1" applyFont="1" applyFill="1" applyBorder="1" applyAlignment="1">
      <alignment horizontal="right" vertical="center"/>
    </xf>
    <xf numFmtId="176" fontId="38" fillId="4" borderId="0" xfId="0" applyNumberFormat="1" applyFont="1" applyFill="1" applyBorder="1" applyAlignment="1">
      <alignment horizontal="right" vertical="center"/>
    </xf>
    <xf numFmtId="38" fontId="38" fillId="0" borderId="0" xfId="2" applyFont="1" applyFill="1" applyBorder="1" applyAlignment="1">
      <alignment horizontal="right" vertical="center"/>
    </xf>
    <xf numFmtId="179" fontId="38" fillId="0" borderId="0" xfId="0" applyNumberFormat="1" applyFont="1" applyFill="1" applyBorder="1" applyAlignment="1">
      <alignment horizontal="right" vertical="center"/>
    </xf>
    <xf numFmtId="38" fontId="38" fillId="0" borderId="1" xfId="2" applyFont="1" applyFill="1" applyBorder="1" applyAlignment="1">
      <alignment horizontal="right" vertical="center"/>
    </xf>
    <xf numFmtId="176" fontId="38" fillId="0" borderId="8" xfId="0" applyNumberFormat="1" applyFont="1" applyFill="1" applyBorder="1" applyAlignment="1">
      <alignment horizontal="right" vertical="center"/>
    </xf>
    <xf numFmtId="38" fontId="38" fillId="4" borderId="1" xfId="2" applyFont="1" applyFill="1" applyBorder="1" applyAlignment="1">
      <alignment horizontal="right" vertical="center"/>
    </xf>
    <xf numFmtId="176" fontId="38" fillId="4" borderId="8" xfId="0" applyNumberFormat="1" applyFont="1" applyFill="1" applyBorder="1" applyAlignment="1">
      <alignment horizontal="right" vertical="center"/>
    </xf>
    <xf numFmtId="176" fontId="38" fillId="4" borderId="1" xfId="0" applyNumberFormat="1" applyFont="1" applyFill="1" applyBorder="1" applyAlignment="1">
      <alignment horizontal="right" vertical="center"/>
    </xf>
    <xf numFmtId="0" fontId="22" fillId="2" borderId="0" xfId="0" applyFont="1" applyFill="1" applyBorder="1" applyAlignment="1">
      <alignment horizontal="left" vertical="center"/>
    </xf>
    <xf numFmtId="179" fontId="10" fillId="0" borderId="2" xfId="0" applyNumberFormat="1" applyFont="1" applyFill="1" applyBorder="1" applyAlignment="1">
      <alignment horizontal="right" vertical="center"/>
    </xf>
    <xf numFmtId="179" fontId="10" fillId="0" borderId="3" xfId="0" applyNumberFormat="1" applyFont="1" applyFill="1" applyBorder="1" applyAlignment="1">
      <alignment horizontal="right" vertical="center"/>
    </xf>
    <xf numFmtId="179" fontId="38" fillId="4" borderId="8" xfId="0" applyNumberFormat="1" applyFont="1" applyFill="1" applyBorder="1" applyAlignment="1">
      <alignment horizontal="right" vertical="center"/>
    </xf>
    <xf numFmtId="179" fontId="38" fillId="0" borderId="3" xfId="0" applyNumberFormat="1" applyFont="1" applyFill="1" applyBorder="1" applyAlignment="1">
      <alignment horizontal="right" vertical="center"/>
    </xf>
    <xf numFmtId="179" fontId="38" fillId="0" borderId="8" xfId="0" applyNumberFormat="1" applyFont="1" applyFill="1" applyBorder="1" applyAlignment="1">
      <alignment horizontal="right" vertical="center"/>
    </xf>
    <xf numFmtId="178" fontId="11" fillId="4" borderId="0" xfId="0" applyNumberFormat="1" applyFont="1" applyFill="1" applyAlignment="1">
      <alignment vertical="center"/>
    </xf>
    <xf numFmtId="179" fontId="13" fillId="4" borderId="0" xfId="0" applyNumberFormat="1" applyFont="1" applyFill="1" applyBorder="1" applyAlignment="1">
      <alignment vertical="center"/>
    </xf>
    <xf numFmtId="179" fontId="10" fillId="4" borderId="0" xfId="0" applyNumberFormat="1" applyFont="1" applyFill="1" applyBorder="1" applyAlignment="1">
      <alignment vertical="center"/>
    </xf>
    <xf numFmtId="177" fontId="34" fillId="4" borderId="9" xfId="2" applyNumberFormat="1" applyFont="1" applyFill="1" applyBorder="1" applyAlignment="1">
      <alignment horizontal="right" vertical="center"/>
    </xf>
    <xf numFmtId="177" fontId="32" fillId="4" borderId="0" xfId="2" applyNumberFormat="1" applyFont="1" applyFill="1" applyBorder="1" applyAlignment="1">
      <alignment horizontal="right" vertical="center"/>
    </xf>
    <xf numFmtId="179" fontId="34" fillId="4" borderId="9" xfId="2" applyNumberFormat="1" applyFont="1" applyFill="1" applyBorder="1" applyAlignment="1">
      <alignment horizontal="right" vertical="center"/>
    </xf>
    <xf numFmtId="177" fontId="32" fillId="4" borderId="1" xfId="2" applyNumberFormat="1" applyFont="1" applyFill="1" applyBorder="1" applyAlignment="1">
      <alignment horizontal="right" vertical="center"/>
    </xf>
    <xf numFmtId="179" fontId="34" fillId="4" borderId="5" xfId="2" applyNumberFormat="1" applyFont="1" applyFill="1" applyBorder="1" applyAlignment="1">
      <alignment horizontal="right" vertical="center"/>
    </xf>
    <xf numFmtId="38" fontId="34" fillId="4" borderId="5" xfId="2" applyFont="1" applyFill="1" applyBorder="1" applyAlignment="1">
      <alignment horizontal="right" vertical="center"/>
    </xf>
    <xf numFmtId="38" fontId="12" fillId="4" borderId="5" xfId="2" applyFont="1" applyFill="1" applyBorder="1" applyAlignment="1">
      <alignment horizontal="right" vertical="center"/>
    </xf>
    <xf numFmtId="38" fontId="34" fillId="4" borderId="10" xfId="2" applyFont="1" applyFill="1" applyBorder="1" applyAlignment="1">
      <alignment horizontal="right" vertical="center"/>
    </xf>
    <xf numFmtId="38" fontId="34" fillId="4" borderId="9" xfId="2" applyFont="1" applyFill="1" applyBorder="1" applyAlignment="1">
      <alignment horizontal="right" vertical="center"/>
    </xf>
    <xf numFmtId="0" fontId="19" fillId="6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2" fillId="6" borderId="0" xfId="0" applyFont="1" applyFill="1" applyBorder="1" applyAlignment="1">
      <alignment horizontal="right" vertical="center"/>
    </xf>
    <xf numFmtId="0" fontId="22" fillId="6" borderId="0" xfId="0" applyFont="1" applyFill="1" applyBorder="1" applyAlignment="1">
      <alignment horizontal="left" vertical="center"/>
    </xf>
    <xf numFmtId="0" fontId="22" fillId="6" borderId="5" xfId="0" applyFont="1" applyFill="1" applyBorder="1" applyAlignment="1">
      <alignment horizontal="left" vertical="center"/>
    </xf>
    <xf numFmtId="178" fontId="8" fillId="2" borderId="0" xfId="0" applyNumberFormat="1" applyFont="1" applyFill="1" applyAlignment="1">
      <alignment vertical="center"/>
    </xf>
    <xf numFmtId="0" fontId="19" fillId="0" borderId="32" xfId="3" applyFont="1" applyFill="1" applyBorder="1" applyAlignment="1">
      <alignment vertical="center" shrinkToFit="1"/>
    </xf>
    <xf numFmtId="38" fontId="20" fillId="6" borderId="0" xfId="0" applyNumberFormat="1" applyFont="1" applyFill="1"/>
    <xf numFmtId="0" fontId="0" fillId="3" borderId="4" xfId="0" applyFont="1" applyFill="1" applyBorder="1" applyAlignment="1">
      <alignment horizontal="center" justifyLastLine="1"/>
    </xf>
    <xf numFmtId="0" fontId="0" fillId="3" borderId="7" xfId="0" applyFont="1" applyFill="1" applyBorder="1" applyAlignment="1">
      <alignment horizontal="center" vertical="top"/>
    </xf>
    <xf numFmtId="0" fontId="22" fillId="6" borderId="0" xfId="0" applyFont="1" applyFill="1" applyBorder="1" applyAlignment="1">
      <alignment horizontal="left" vertical="center"/>
    </xf>
    <xf numFmtId="179" fontId="11" fillId="0" borderId="4" xfId="0" applyNumberFormat="1" applyFont="1" applyFill="1" applyBorder="1" applyAlignment="1">
      <alignment horizontal="right" vertical="center"/>
    </xf>
    <xf numFmtId="38" fontId="38" fillId="0" borderId="2" xfId="2" applyFont="1" applyFill="1" applyBorder="1" applyAlignment="1">
      <alignment horizontal="right" vertical="center"/>
    </xf>
    <xf numFmtId="176" fontId="11" fillId="4" borderId="4" xfId="0" applyNumberFormat="1" applyFont="1" applyFill="1" applyBorder="1" applyAlignment="1">
      <alignment horizontal="right" vertical="center"/>
    </xf>
    <xf numFmtId="38" fontId="11" fillId="4" borderId="4" xfId="2" applyFont="1" applyFill="1" applyBorder="1" applyAlignment="1">
      <alignment horizontal="right" vertical="center"/>
    </xf>
    <xf numFmtId="38" fontId="37" fillId="0" borderId="12" xfId="2" applyFont="1" applyFill="1" applyBorder="1" applyAlignment="1">
      <alignment horizontal="right" vertical="center"/>
    </xf>
    <xf numFmtId="38" fontId="38" fillId="4" borderId="3" xfId="2" applyFont="1" applyFill="1" applyBorder="1" applyAlignment="1">
      <alignment horizontal="right" vertical="center"/>
    </xf>
    <xf numFmtId="38" fontId="38" fillId="4" borderId="8" xfId="2" applyFont="1" applyFill="1" applyBorder="1" applyAlignment="1">
      <alignment horizontal="right" vertical="center"/>
    </xf>
    <xf numFmtId="38" fontId="12" fillId="4" borderId="10" xfId="2" applyFont="1" applyFill="1" applyBorder="1" applyAlignment="1">
      <alignment vertical="center"/>
    </xf>
    <xf numFmtId="38" fontId="10" fillId="4" borderId="4" xfId="2" applyFont="1" applyFill="1" applyBorder="1" applyAlignment="1">
      <alignment vertical="center"/>
    </xf>
    <xf numFmtId="38" fontId="10" fillId="4" borderId="2" xfId="2" applyFont="1" applyFill="1" applyBorder="1" applyAlignment="1">
      <alignment vertical="center"/>
    </xf>
    <xf numFmtId="179" fontId="10" fillId="4" borderId="7" xfId="0" applyNumberFormat="1" applyFont="1" applyFill="1" applyBorder="1" applyAlignment="1">
      <alignment vertical="center"/>
    </xf>
    <xf numFmtId="181" fontId="12" fillId="4" borderId="10" xfId="0" applyNumberFormat="1" applyFont="1" applyFill="1" applyBorder="1" applyAlignment="1">
      <alignment vertical="center"/>
    </xf>
    <xf numFmtId="181" fontId="10" fillId="4" borderId="4" xfId="0" applyNumberFormat="1" applyFont="1" applyFill="1" applyBorder="1" applyAlignment="1">
      <alignment vertical="center"/>
    </xf>
    <xf numFmtId="181" fontId="10" fillId="4" borderId="2" xfId="0" applyNumberFormat="1" applyFont="1" applyFill="1" applyBorder="1" applyAlignment="1">
      <alignment vertical="center"/>
    </xf>
    <xf numFmtId="179" fontId="10" fillId="4" borderId="4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6" borderId="0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9" fillId="6" borderId="5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horizontal="left" vertical="center"/>
    </xf>
    <xf numFmtId="178" fontId="32" fillId="4" borderId="2" xfId="2" applyNumberFormat="1" applyFont="1" applyFill="1" applyBorder="1" applyAlignment="1">
      <alignment horizontal="right" vertical="center"/>
    </xf>
    <xf numFmtId="178" fontId="38" fillId="2" borderId="0" xfId="2" applyNumberFormat="1" applyFont="1" applyFill="1" applyBorder="1" applyAlignment="1">
      <alignment horizontal="right" vertical="center"/>
    </xf>
    <xf numFmtId="180" fontId="38" fillId="0" borderId="2" xfId="2" applyNumberFormat="1" applyFont="1" applyFill="1" applyBorder="1" applyAlignment="1">
      <alignment horizontal="right" vertical="center"/>
    </xf>
    <xf numFmtId="178" fontId="38" fillId="2" borderId="3" xfId="2" applyNumberFormat="1" applyFont="1" applyFill="1" applyBorder="1" applyAlignment="1">
      <alignment horizontal="right" vertical="center"/>
    </xf>
    <xf numFmtId="178" fontId="38" fillId="4" borderId="0" xfId="2" applyNumberFormat="1" applyFont="1" applyFill="1" applyBorder="1" applyAlignment="1">
      <alignment horizontal="right" vertical="center"/>
    </xf>
    <xf numFmtId="178" fontId="38" fillId="0" borderId="0" xfId="2" applyNumberFormat="1" applyFont="1" applyFill="1" applyBorder="1" applyAlignment="1">
      <alignment horizontal="right" vertical="center"/>
    </xf>
    <xf numFmtId="178" fontId="38" fillId="4" borderId="3" xfId="2" applyNumberFormat="1" applyFont="1" applyFill="1" applyBorder="1" applyAlignment="1">
      <alignment horizontal="right" vertical="center"/>
    </xf>
    <xf numFmtId="178" fontId="38" fillId="0" borderId="3" xfId="2" applyNumberFormat="1" applyFont="1" applyFill="1" applyBorder="1" applyAlignment="1">
      <alignment horizontal="right" vertical="center"/>
    </xf>
    <xf numFmtId="38" fontId="38" fillId="0" borderId="3" xfId="2" applyFont="1" applyFill="1" applyBorder="1" applyAlignment="1">
      <alignment horizontal="right" vertical="center"/>
    </xf>
    <xf numFmtId="38" fontId="38" fillId="0" borderId="7" xfId="2" applyFont="1" applyFill="1" applyBorder="1" applyAlignment="1">
      <alignment horizontal="right" vertical="center"/>
    </xf>
    <xf numFmtId="180" fontId="38" fillId="0" borderId="7" xfId="2" applyNumberFormat="1" applyFont="1" applyFill="1" applyBorder="1" applyAlignment="1">
      <alignment horizontal="right" vertical="center"/>
    </xf>
    <xf numFmtId="178" fontId="38" fillId="4" borderId="1" xfId="2" applyNumberFormat="1" applyFont="1" applyFill="1" applyBorder="1" applyAlignment="1">
      <alignment horizontal="right" vertical="center"/>
    </xf>
    <xf numFmtId="178" fontId="38" fillId="0" borderId="1" xfId="2" applyNumberFormat="1" applyFont="1" applyFill="1" applyBorder="1" applyAlignment="1">
      <alignment horizontal="right" vertical="center"/>
    </xf>
    <xf numFmtId="0" fontId="19" fillId="6" borderId="5" xfId="0" applyFont="1" applyFill="1" applyBorder="1" applyAlignment="1">
      <alignment horizontal="center" vertical="center"/>
    </xf>
    <xf numFmtId="179" fontId="15" fillId="4" borderId="2" xfId="2" applyNumberFormat="1" applyFont="1" applyFill="1" applyBorder="1" applyAlignment="1">
      <alignment horizontal="right" vertical="center"/>
    </xf>
    <xf numFmtId="178" fontId="3" fillId="4" borderId="0" xfId="2" applyNumberFormat="1" applyFont="1" applyFill="1" applyBorder="1" applyAlignment="1">
      <alignment horizontal="right" vertical="center"/>
    </xf>
    <xf numFmtId="179" fontId="15" fillId="4" borderId="0" xfId="2" applyNumberFormat="1" applyFont="1" applyFill="1" applyBorder="1" applyAlignment="1">
      <alignment horizontal="right" vertical="center"/>
    </xf>
    <xf numFmtId="38" fontId="3" fillId="4" borderId="0" xfId="2" applyFont="1" applyFill="1" applyBorder="1" applyAlignment="1">
      <alignment horizontal="right" vertical="center"/>
    </xf>
    <xf numFmtId="38" fontId="15" fillId="4" borderId="2" xfId="2" applyFont="1" applyFill="1" applyBorder="1" applyAlignment="1">
      <alignment horizontal="right" vertical="center"/>
    </xf>
    <xf numFmtId="38" fontId="15" fillId="4" borderId="0" xfId="2" applyFont="1" applyFill="1" applyBorder="1" applyAlignment="1">
      <alignment horizontal="right" vertical="center"/>
    </xf>
    <xf numFmtId="179" fontId="3" fillId="4" borderId="0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178" fontId="3" fillId="0" borderId="0" xfId="2" applyNumberFormat="1" applyFont="1" applyFill="1" applyBorder="1" applyAlignment="1">
      <alignment horizontal="right" vertical="center"/>
    </xf>
    <xf numFmtId="38" fontId="3" fillId="0" borderId="0" xfId="2" applyFont="1" applyFill="1" applyAlignment="1">
      <alignment horizontal="right" vertical="center"/>
    </xf>
    <xf numFmtId="38" fontId="3" fillId="4" borderId="0" xfId="2" applyFont="1" applyFill="1" applyAlignment="1">
      <alignment horizontal="right" vertical="center"/>
    </xf>
    <xf numFmtId="178" fontId="3" fillId="0" borderId="1" xfId="2" applyNumberFormat="1" applyFont="1" applyFill="1" applyBorder="1" applyAlignment="1">
      <alignment horizontal="right" vertical="center"/>
    </xf>
    <xf numFmtId="38" fontId="3" fillId="4" borderId="1" xfId="2" applyFont="1" applyFill="1" applyBorder="1" applyAlignment="1">
      <alignment horizontal="right" vertical="center"/>
    </xf>
    <xf numFmtId="38" fontId="15" fillId="4" borderId="1" xfId="2" applyFont="1" applyFill="1" applyBorder="1" applyAlignment="1">
      <alignment horizontal="right" vertical="center"/>
    </xf>
    <xf numFmtId="179" fontId="3" fillId="4" borderId="1" xfId="2" applyNumberFormat="1" applyFont="1" applyFill="1" applyBorder="1" applyAlignment="1">
      <alignment horizontal="right" vertical="center"/>
    </xf>
    <xf numFmtId="179" fontId="15" fillId="4" borderId="1" xfId="2" applyNumberFormat="1" applyFont="1" applyFill="1" applyBorder="1" applyAlignment="1">
      <alignment horizontal="right" vertical="center"/>
    </xf>
    <xf numFmtId="38" fontId="15" fillId="4" borderId="7" xfId="2" applyFont="1" applyFill="1" applyBorder="1" applyAlignment="1">
      <alignment horizontal="right" vertical="center"/>
    </xf>
    <xf numFmtId="178" fontId="3" fillId="4" borderId="1" xfId="2" applyNumberFormat="1" applyFont="1" applyFill="1" applyBorder="1" applyAlignment="1">
      <alignment horizontal="right" vertical="center"/>
    </xf>
    <xf numFmtId="181" fontId="12" fillId="6" borderId="4" xfId="8" applyNumberFormat="1" applyFont="1" applyFill="1" applyBorder="1">
      <alignment vertical="center"/>
    </xf>
    <xf numFmtId="181" fontId="12" fillId="6" borderId="2" xfId="8" applyNumberFormat="1" applyFont="1" applyFill="1" applyBorder="1">
      <alignment vertical="center"/>
    </xf>
    <xf numFmtId="181" fontId="12" fillId="6" borderId="7" xfId="8" applyNumberFormat="1" applyFont="1" applyFill="1" applyBorder="1">
      <alignment vertical="center"/>
    </xf>
    <xf numFmtId="177" fontId="37" fillId="4" borderId="11" xfId="8" applyNumberFormat="1" applyFont="1" applyFill="1" applyBorder="1">
      <alignment vertical="center"/>
    </xf>
    <xf numFmtId="177" fontId="37" fillId="4" borderId="4" xfId="8" applyNumberFormat="1" applyFont="1" applyFill="1" applyBorder="1">
      <alignment vertical="center"/>
    </xf>
    <xf numFmtId="177" fontId="37" fillId="4" borderId="20" xfId="8" applyNumberFormat="1" applyFont="1" applyFill="1" applyBorder="1">
      <alignment vertical="center"/>
    </xf>
    <xf numFmtId="177" fontId="37" fillId="4" borderId="2" xfId="8" applyNumberFormat="1" applyFont="1" applyFill="1" applyBorder="1">
      <alignment vertical="center"/>
    </xf>
    <xf numFmtId="177" fontId="37" fillId="4" borderId="38" xfId="8" applyNumberFormat="1" applyFont="1" applyFill="1" applyBorder="1">
      <alignment vertical="center"/>
    </xf>
    <xf numFmtId="177" fontId="37" fillId="4" borderId="7" xfId="8" applyNumberFormat="1" applyFont="1" applyFill="1" applyBorder="1">
      <alignment vertical="center"/>
    </xf>
    <xf numFmtId="0" fontId="0" fillId="6" borderId="13" xfId="8" applyFont="1" applyFill="1" applyBorder="1" applyAlignment="1">
      <alignment horizontal="right" vertical="center"/>
    </xf>
    <xf numFmtId="0" fontId="19" fillId="3" borderId="6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left" vertical="center"/>
    </xf>
    <xf numFmtId="0" fontId="0" fillId="3" borderId="4" xfId="0" applyFont="1" applyFill="1" applyBorder="1" applyAlignment="1">
      <alignment horizontal="center" justifyLastLine="1"/>
    </xf>
    <xf numFmtId="0" fontId="0" fillId="3" borderId="6" xfId="0" applyFont="1" applyFill="1" applyBorder="1" applyAlignment="1">
      <alignment horizontal="center" justifyLastLine="1"/>
    </xf>
    <xf numFmtId="0" fontId="0" fillId="3" borderId="7" xfId="0" applyFont="1" applyFill="1" applyBorder="1" applyAlignment="1">
      <alignment horizontal="center" vertical="top" justifyLastLine="1"/>
    </xf>
    <xf numFmtId="0" fontId="0" fillId="3" borderId="8" xfId="0" applyFont="1" applyFill="1" applyBorder="1" applyAlignment="1">
      <alignment horizontal="center" vertical="top" justifyLastLine="1"/>
    </xf>
    <xf numFmtId="0" fontId="22" fillId="6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vertical="center"/>
    </xf>
    <xf numFmtId="0" fontId="0" fillId="3" borderId="4" xfId="0" applyFont="1" applyFill="1" applyBorder="1" applyAlignment="1">
      <alignment horizontal="center" justifyLastLine="1"/>
    </xf>
    <xf numFmtId="0" fontId="0" fillId="3" borderId="6" xfId="0" applyFont="1" applyFill="1" applyBorder="1" applyAlignment="1">
      <alignment horizontal="center" justifyLastLine="1"/>
    </xf>
    <xf numFmtId="0" fontId="0" fillId="3" borderId="7" xfId="0" applyFont="1" applyFill="1" applyBorder="1" applyAlignment="1">
      <alignment horizontal="center" vertical="top" justifyLastLine="1"/>
    </xf>
    <xf numFmtId="0" fontId="0" fillId="3" borderId="8" xfId="0" applyFont="1" applyFill="1" applyBorder="1" applyAlignment="1">
      <alignment horizontal="center" vertical="top" justifyLastLine="1"/>
    </xf>
    <xf numFmtId="0" fontId="19" fillId="6" borderId="0" xfId="0" applyFont="1" applyFill="1" applyAlignment="1">
      <alignment horizontal="left" vertical="center"/>
    </xf>
    <xf numFmtId="0" fontId="10" fillId="4" borderId="0" xfId="0" applyFont="1" applyFill="1"/>
    <xf numFmtId="0" fontId="0" fillId="5" borderId="7" xfId="0" applyFont="1" applyFill="1" applyBorder="1" applyAlignment="1">
      <alignment horizontal="distributed" vertical="top" justifyLastLine="1"/>
    </xf>
    <xf numFmtId="0" fontId="0" fillId="5" borderId="8" xfId="0" applyFont="1" applyFill="1" applyBorder="1" applyAlignment="1">
      <alignment horizontal="distributed" vertical="top" justifyLastLine="1"/>
    </xf>
    <xf numFmtId="0" fontId="0" fillId="5" borderId="18" xfId="0" applyFont="1" applyFill="1" applyBorder="1" applyAlignment="1">
      <alignment horizontal="centerContinuous" vertical="center"/>
    </xf>
    <xf numFmtId="0" fontId="0" fillId="5" borderId="19" xfId="0" applyFont="1" applyFill="1" applyBorder="1" applyAlignment="1">
      <alignment horizontal="centerContinuous" vertical="center"/>
    </xf>
    <xf numFmtId="178" fontId="34" fillId="4" borderId="0" xfId="2" applyNumberFormat="1" applyFont="1" applyFill="1" applyBorder="1" applyAlignment="1">
      <alignment horizontal="right" vertical="center"/>
    </xf>
    <xf numFmtId="179" fontId="34" fillId="4" borderId="0" xfId="2" applyNumberFormat="1" applyFont="1" applyFill="1" applyBorder="1" applyAlignment="1">
      <alignment horizontal="right" vertical="center"/>
    </xf>
    <xf numFmtId="179" fontId="11" fillId="4" borderId="5" xfId="1" applyNumberFormat="1" applyFont="1" applyFill="1" applyBorder="1" applyAlignment="1">
      <alignment vertical="center"/>
    </xf>
    <xf numFmtId="179" fontId="32" fillId="4" borderId="0" xfId="2" applyNumberFormat="1" applyFont="1" applyFill="1" applyBorder="1" applyAlignment="1">
      <alignment horizontal="right" vertical="center"/>
    </xf>
    <xf numFmtId="179" fontId="32" fillId="4" borderId="1" xfId="2" applyNumberFormat="1" applyFont="1" applyFill="1" applyBorder="1" applyAlignment="1">
      <alignment horizontal="right" vertical="center"/>
    </xf>
    <xf numFmtId="179" fontId="34" fillId="4" borderId="9" xfId="1" applyNumberFormat="1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8" fillId="4" borderId="0" xfId="0" applyFont="1" applyFill="1" applyAlignment="1">
      <alignment horizontal="center" vertical="center"/>
    </xf>
    <xf numFmtId="178" fontId="8" fillId="4" borderId="0" xfId="0" applyNumberFormat="1" applyFont="1" applyFill="1" applyBorder="1" applyAlignment="1">
      <alignment vertical="center"/>
    </xf>
    <xf numFmtId="177" fontId="10" fillId="4" borderId="0" xfId="2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38" fontId="19" fillId="4" borderId="30" xfId="2" applyFont="1" applyFill="1" applyBorder="1" applyAlignment="1">
      <alignment horizontal="right"/>
    </xf>
    <xf numFmtId="38" fontId="19" fillId="4" borderId="0" xfId="2" applyFont="1" applyFill="1" applyBorder="1" applyAlignment="1">
      <alignment horizontal="right"/>
    </xf>
    <xf numFmtId="38" fontId="19" fillId="4" borderId="29" xfId="2" applyFont="1" applyFill="1" applyBorder="1" applyAlignment="1">
      <alignment horizontal="right"/>
    </xf>
    <xf numFmtId="38" fontId="19" fillId="4" borderId="23" xfId="2" applyFont="1" applyFill="1" applyBorder="1" applyAlignment="1">
      <alignment horizontal="right"/>
    </xf>
    <xf numFmtId="38" fontId="19" fillId="4" borderId="33" xfId="2" applyFont="1" applyFill="1" applyBorder="1" applyAlignment="1">
      <alignment horizontal="right"/>
    </xf>
    <xf numFmtId="38" fontId="19" fillId="4" borderId="32" xfId="2" applyFont="1" applyFill="1" applyBorder="1" applyAlignment="1">
      <alignment horizontal="right"/>
    </xf>
    <xf numFmtId="38" fontId="39" fillId="4" borderId="35" xfId="2" applyFont="1" applyFill="1" applyBorder="1" applyAlignment="1">
      <alignment horizontal="right"/>
    </xf>
    <xf numFmtId="38" fontId="39" fillId="4" borderId="28" xfId="2" applyFont="1" applyFill="1" applyBorder="1" applyAlignment="1">
      <alignment horizontal="right"/>
    </xf>
    <xf numFmtId="38" fontId="39" fillId="4" borderId="30" xfId="2" applyFont="1" applyFill="1" applyBorder="1" applyAlignment="1">
      <alignment horizontal="right"/>
    </xf>
    <xf numFmtId="38" fontId="39" fillId="4" borderId="29" xfId="2" applyFont="1" applyFill="1" applyBorder="1" applyAlignment="1">
      <alignment horizontal="right"/>
    </xf>
    <xf numFmtId="38" fontId="39" fillId="4" borderId="23" xfId="2" applyFont="1" applyFill="1" applyBorder="1" applyAlignment="1">
      <alignment horizontal="right"/>
    </xf>
    <xf numFmtId="38" fontId="39" fillId="4" borderId="39" xfId="2" applyFont="1" applyFill="1" applyBorder="1" applyAlignment="1">
      <alignment horizontal="right"/>
    </xf>
    <xf numFmtId="38" fontId="39" fillId="4" borderId="0" xfId="2" applyFont="1" applyFill="1" applyBorder="1" applyAlignment="1">
      <alignment horizontal="right"/>
    </xf>
    <xf numFmtId="38" fontId="19" fillId="6" borderId="24" xfId="2" applyFont="1" applyFill="1" applyBorder="1" applyAlignment="1">
      <alignment horizontal="right"/>
    </xf>
    <xf numFmtId="38" fontId="39" fillId="4" borderId="33" xfId="2" applyFont="1" applyFill="1" applyBorder="1" applyAlignment="1">
      <alignment horizontal="right"/>
    </xf>
    <xf numFmtId="38" fontId="39" fillId="4" borderId="32" xfId="2" applyFont="1" applyFill="1" applyBorder="1" applyAlignment="1">
      <alignment horizontal="right"/>
    </xf>
    <xf numFmtId="0" fontId="19" fillId="0" borderId="29" xfId="0" applyFont="1" applyBorder="1" applyAlignment="1">
      <alignment vertical="center" shrinkToFit="1"/>
    </xf>
    <xf numFmtId="38" fontId="19" fillId="4" borderId="33" xfId="2" quotePrefix="1" applyFont="1" applyFill="1" applyBorder="1" applyAlignment="1">
      <alignment horizontal="right"/>
    </xf>
    <xf numFmtId="38" fontId="19" fillId="4" borderId="0" xfId="2" quotePrefix="1" applyFont="1" applyFill="1" applyBorder="1" applyAlignment="1">
      <alignment horizontal="right"/>
    </xf>
    <xf numFmtId="0" fontId="29" fillId="6" borderId="0" xfId="3" applyFont="1" applyFill="1" applyBorder="1" applyAlignment="1">
      <alignment vertical="center" wrapText="1" shrinkToFit="1"/>
    </xf>
    <xf numFmtId="38" fontId="19" fillId="4" borderId="0" xfId="2" applyFont="1" applyFill="1" applyAlignment="1">
      <alignment horizontal="right"/>
    </xf>
    <xf numFmtId="0" fontId="19" fillId="6" borderId="35" xfId="0" applyFont="1" applyFill="1" applyBorder="1"/>
    <xf numFmtId="0" fontId="19" fillId="6" borderId="0" xfId="0" applyFont="1" applyFill="1" applyAlignment="1">
      <alignment horizontal="center"/>
    </xf>
    <xf numFmtId="38" fontId="19" fillId="4" borderId="35" xfId="2" applyFont="1" applyFill="1" applyBorder="1" applyAlignment="1">
      <alignment horizontal="right"/>
    </xf>
    <xf numFmtId="38" fontId="19" fillId="4" borderId="28" xfId="2" applyFont="1" applyFill="1" applyBorder="1" applyAlignment="1">
      <alignment horizontal="right"/>
    </xf>
    <xf numFmtId="38" fontId="39" fillId="4" borderId="35" xfId="2" quotePrefix="1" applyFont="1" applyFill="1" applyBorder="1" applyAlignment="1">
      <alignment horizontal="right"/>
    </xf>
    <xf numFmtId="38" fontId="39" fillId="4" borderId="28" xfId="2" quotePrefix="1" applyFont="1" applyFill="1" applyBorder="1" applyAlignment="1">
      <alignment horizontal="right"/>
    </xf>
    <xf numFmtId="0" fontId="19" fillId="4" borderId="26" xfId="0" applyFont="1" applyFill="1" applyBorder="1" applyAlignment="1">
      <alignment horizontal="distributed" vertical="center"/>
    </xf>
    <xf numFmtId="0" fontId="19" fillId="4" borderId="25" xfId="0" applyFont="1" applyFill="1" applyBorder="1" applyAlignment="1">
      <alignment horizontal="distributed" vertical="center"/>
    </xf>
    <xf numFmtId="0" fontId="19" fillId="4" borderId="27" xfId="0" applyFont="1" applyFill="1" applyBorder="1" applyAlignment="1">
      <alignment horizontal="distributed" vertical="center"/>
    </xf>
    <xf numFmtId="0" fontId="19" fillId="4" borderId="37" xfId="0" applyFont="1" applyFill="1" applyBorder="1" applyAlignment="1">
      <alignment horizontal="distributed" vertical="center"/>
    </xf>
    <xf numFmtId="0" fontId="19" fillId="6" borderId="5" xfId="0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183" fontId="10" fillId="6" borderId="0" xfId="6" applyNumberFormat="1" applyFont="1" applyFill="1" applyBorder="1" applyAlignment="1">
      <alignment horizontal="right" vertical="center"/>
    </xf>
    <xf numFmtId="183" fontId="10" fillId="4" borderId="0" xfId="2" applyNumberFormat="1" applyFont="1" applyFill="1" applyBorder="1" applyAlignment="1">
      <alignment horizontal="right" vertical="center"/>
    </xf>
    <xf numFmtId="178" fontId="12" fillId="4" borderId="0" xfId="0" applyNumberFormat="1" applyFont="1" applyFill="1" applyAlignment="1">
      <alignment vertical="center"/>
    </xf>
    <xf numFmtId="38" fontId="19" fillId="4" borderId="30" xfId="2" quotePrefix="1" applyFont="1" applyFill="1" applyBorder="1" applyAlignment="1">
      <alignment horizontal="right"/>
    </xf>
    <xf numFmtId="177" fontId="40" fillId="4" borderId="11" xfId="8" applyNumberFormat="1" applyFont="1" applyFill="1" applyBorder="1">
      <alignment vertical="center"/>
    </xf>
    <xf numFmtId="177" fontId="40" fillId="4" borderId="4" xfId="8" applyNumberFormat="1" applyFont="1" applyFill="1" applyBorder="1">
      <alignment vertical="center"/>
    </xf>
    <xf numFmtId="177" fontId="40" fillId="4" borderId="20" xfId="8" applyNumberFormat="1" applyFont="1" applyFill="1" applyBorder="1">
      <alignment vertical="center"/>
    </xf>
    <xf numFmtId="177" fontId="40" fillId="4" borderId="2" xfId="8" applyNumberFormat="1" applyFont="1" applyFill="1" applyBorder="1">
      <alignment vertical="center"/>
    </xf>
    <xf numFmtId="177" fontId="40" fillId="4" borderId="38" xfId="8" applyNumberFormat="1" applyFont="1" applyFill="1" applyBorder="1">
      <alignment vertical="center"/>
    </xf>
    <xf numFmtId="177" fontId="40" fillId="4" borderId="7" xfId="8" applyNumberFormat="1" applyFont="1" applyFill="1" applyBorder="1">
      <alignment vertical="center"/>
    </xf>
    <xf numFmtId="0" fontId="12" fillId="3" borderId="9" xfId="0" applyFont="1" applyFill="1" applyBorder="1" applyAlignment="1">
      <alignment horizontal="distributed" vertical="center" justifyLastLine="1"/>
    </xf>
    <xf numFmtId="0" fontId="0" fillId="3" borderId="6" xfId="0" applyFont="1" applyFill="1" applyBorder="1" applyAlignment="1">
      <alignment horizontal="center" justifyLastLine="1"/>
    </xf>
    <xf numFmtId="0" fontId="0" fillId="3" borderId="7" xfId="0" applyFont="1" applyFill="1" applyBorder="1" applyAlignment="1">
      <alignment horizontal="center" vertical="top" justifyLastLine="1"/>
    </xf>
    <xf numFmtId="0" fontId="0" fillId="3" borderId="8" xfId="0" applyFont="1" applyFill="1" applyBorder="1" applyAlignment="1">
      <alignment horizontal="center" vertical="top" justifyLastLine="1"/>
    </xf>
    <xf numFmtId="0" fontId="0" fillId="5" borderId="7" xfId="0" applyFont="1" applyFill="1" applyBorder="1" applyAlignment="1">
      <alignment horizontal="distributed" vertical="top" justifyLastLine="1"/>
    </xf>
    <xf numFmtId="0" fontId="0" fillId="5" borderId="8" xfId="0" applyFont="1" applyFill="1" applyBorder="1" applyAlignment="1">
      <alignment horizontal="distributed" vertical="top" justifyLastLine="1"/>
    </xf>
    <xf numFmtId="0" fontId="22" fillId="6" borderId="0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right" vertical="center"/>
    </xf>
    <xf numFmtId="0" fontId="19" fillId="6" borderId="5" xfId="0" applyFont="1" applyFill="1" applyBorder="1" applyAlignment="1">
      <alignment horizontal="right" vertical="center"/>
    </xf>
    <xf numFmtId="0" fontId="19" fillId="6" borderId="0" xfId="0" applyFont="1" applyFill="1" applyBorder="1" applyAlignment="1">
      <alignment horizontal="right" vertical="center"/>
    </xf>
    <xf numFmtId="0" fontId="19" fillId="6" borderId="28" xfId="3" applyFont="1" applyFill="1" applyBorder="1" applyAlignment="1">
      <alignment vertical="center" wrapText="1" shrinkToFit="1"/>
    </xf>
    <xf numFmtId="0" fontId="19" fillId="6" borderId="28" xfId="0" applyFont="1" applyFill="1" applyBorder="1"/>
    <xf numFmtId="38" fontId="39" fillId="4" borderId="40" xfId="2" applyFont="1" applyFill="1" applyBorder="1" applyAlignment="1">
      <alignment horizontal="right"/>
    </xf>
    <xf numFmtId="38" fontId="19" fillId="4" borderId="24" xfId="2" applyFont="1" applyFill="1" applyBorder="1" applyAlignment="1">
      <alignment horizontal="right"/>
    </xf>
    <xf numFmtId="38" fontId="19" fillId="4" borderId="34" xfId="2" applyFont="1" applyFill="1" applyBorder="1" applyAlignment="1">
      <alignment horizontal="right"/>
    </xf>
    <xf numFmtId="38" fontId="39" fillId="4" borderId="36" xfId="2" applyFont="1" applyFill="1" applyBorder="1" applyAlignment="1">
      <alignment horizontal="right"/>
    </xf>
    <xf numFmtId="38" fontId="39" fillId="4" borderId="34" xfId="2" applyFont="1" applyFill="1" applyBorder="1" applyAlignment="1">
      <alignment horizontal="right"/>
    </xf>
    <xf numFmtId="38" fontId="19" fillId="4" borderId="36" xfId="2" applyFont="1" applyFill="1" applyBorder="1" applyAlignment="1">
      <alignment horizontal="right"/>
    </xf>
    <xf numFmtId="38" fontId="19" fillId="4" borderId="31" xfId="2" applyFont="1" applyFill="1" applyBorder="1" applyAlignment="1">
      <alignment horizontal="right"/>
    </xf>
    <xf numFmtId="38" fontId="39" fillId="4" borderId="31" xfId="2" applyFont="1" applyFill="1" applyBorder="1" applyAlignment="1">
      <alignment horizontal="right"/>
    </xf>
    <xf numFmtId="0" fontId="0" fillId="3" borderId="4" xfId="0" applyFont="1" applyFill="1" applyBorder="1" applyAlignment="1">
      <alignment horizontal="center" justifyLastLine="1"/>
    </xf>
    <xf numFmtId="0" fontId="0" fillId="3" borderId="4" xfId="0" applyFont="1" applyFill="1" applyBorder="1" applyAlignment="1">
      <alignment horizontal="center" justifyLastLine="1"/>
    </xf>
    <xf numFmtId="178" fontId="10" fillId="4" borderId="2" xfId="0" applyNumberFormat="1" applyFont="1" applyFill="1" applyBorder="1" applyAlignment="1">
      <alignment horizontal="right" vertical="center"/>
    </xf>
    <xf numFmtId="178" fontId="10" fillId="4" borderId="0" xfId="0" applyNumberFormat="1" applyFont="1" applyFill="1" applyBorder="1" applyAlignment="1">
      <alignment horizontal="right" vertical="center"/>
    </xf>
    <xf numFmtId="38" fontId="39" fillId="4" borderId="24" xfId="2" applyFont="1" applyFill="1" applyBorder="1" applyAlignment="1">
      <alignment horizontal="right"/>
    </xf>
    <xf numFmtId="0" fontId="19" fillId="2" borderId="0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179" fontId="10" fillId="4" borderId="0" xfId="0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center"/>
    </xf>
    <xf numFmtId="0" fontId="19" fillId="6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 vertical="top"/>
    </xf>
    <xf numFmtId="0" fontId="10" fillId="3" borderId="15" xfId="0" applyFont="1" applyFill="1" applyBorder="1" applyAlignment="1">
      <alignment horizontal="center" vertical="center" wrapText="1" justifyLastLine="1"/>
    </xf>
    <xf numFmtId="0" fontId="10" fillId="3" borderId="2" xfId="0" applyFont="1" applyFill="1" applyBorder="1" applyAlignment="1">
      <alignment horizontal="center" vertical="center" wrapText="1" justifyLastLine="1"/>
    </xf>
    <xf numFmtId="0" fontId="10" fillId="3" borderId="7" xfId="0" applyFont="1" applyFill="1" applyBorder="1" applyAlignment="1">
      <alignment horizontal="center" vertical="center" wrapText="1" justifyLastLine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justifyLastLine="1"/>
    </xf>
    <xf numFmtId="0" fontId="0" fillId="3" borderId="6" xfId="0" applyFont="1" applyFill="1" applyBorder="1" applyAlignment="1">
      <alignment horizontal="center" vertical="center" justifyLastLine="1"/>
    </xf>
    <xf numFmtId="0" fontId="0" fillId="3" borderId="7" xfId="0" applyFont="1" applyFill="1" applyBorder="1" applyAlignment="1">
      <alignment horizontal="center" vertical="center" justifyLastLine="1"/>
    </xf>
    <xf numFmtId="0" fontId="0" fillId="3" borderId="8" xfId="0" applyFont="1" applyFill="1" applyBorder="1" applyAlignment="1">
      <alignment horizontal="center" vertical="center" justifyLastLine="1"/>
    </xf>
    <xf numFmtId="0" fontId="0" fillId="3" borderId="4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distributed" vertical="center" justifyLastLine="1"/>
    </xf>
    <xf numFmtId="0" fontId="12" fillId="3" borderId="12" xfId="0" applyFont="1" applyFill="1" applyBorder="1" applyAlignment="1">
      <alignment horizontal="distributed" vertical="center" justifyLastLine="1"/>
    </xf>
    <xf numFmtId="0" fontId="0" fillId="3" borderId="4" xfId="0" applyFont="1" applyFill="1" applyBorder="1" applyAlignment="1">
      <alignment horizontal="center" wrapText="1" justifyLastLine="1"/>
    </xf>
    <xf numFmtId="0" fontId="0" fillId="3" borderId="6" xfId="0" applyFont="1" applyFill="1" applyBorder="1" applyAlignment="1">
      <alignment horizontal="center" wrapText="1" justifyLastLine="1"/>
    </xf>
    <xf numFmtId="0" fontId="0" fillId="3" borderId="7" xfId="0" applyFont="1" applyFill="1" applyBorder="1" applyAlignment="1">
      <alignment horizontal="center" vertical="top" wrapText="1" justifyLastLine="1"/>
    </xf>
    <xf numFmtId="0" fontId="0" fillId="3" borderId="8" xfId="0" applyFont="1" applyFill="1" applyBorder="1" applyAlignment="1">
      <alignment horizontal="center" vertical="top" wrapText="1" justifyLastLine="1"/>
    </xf>
    <xf numFmtId="0" fontId="0" fillId="3" borderId="4" xfId="0" applyFont="1" applyFill="1" applyBorder="1" applyAlignment="1">
      <alignment horizontal="center" justifyLastLine="1"/>
    </xf>
    <xf numFmtId="0" fontId="0" fillId="3" borderId="6" xfId="0" applyFont="1" applyFill="1" applyBorder="1" applyAlignment="1">
      <alignment horizontal="center" justifyLastLine="1"/>
    </xf>
    <xf numFmtId="0" fontId="0" fillId="3" borderId="7" xfId="0" applyFont="1" applyFill="1" applyBorder="1" applyAlignment="1">
      <alignment horizontal="center" vertical="top" justifyLastLine="1"/>
    </xf>
    <xf numFmtId="0" fontId="0" fillId="3" borderId="8" xfId="0" applyFont="1" applyFill="1" applyBorder="1" applyAlignment="1">
      <alignment horizontal="center" vertical="top" justifyLastLine="1"/>
    </xf>
    <xf numFmtId="0" fontId="0" fillId="3" borderId="4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 vertical="top"/>
    </xf>
    <xf numFmtId="0" fontId="0" fillId="3" borderId="8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center" justifyLastLine="1"/>
    </xf>
    <xf numFmtId="0" fontId="10" fillId="3" borderId="7" xfId="0" applyFont="1" applyFill="1" applyBorder="1" applyAlignment="1">
      <alignment horizontal="center" vertical="center" justifyLastLine="1"/>
    </xf>
    <xf numFmtId="0" fontId="0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 justifyLastLine="1"/>
    </xf>
    <xf numFmtId="0" fontId="28" fillId="0" borderId="0" xfId="0" applyFont="1" applyFill="1" applyBorder="1" applyAlignment="1">
      <alignment horizontal="center" vertical="top"/>
    </xf>
    <xf numFmtId="0" fontId="0" fillId="0" borderId="7" xfId="0" applyBorder="1" applyAlignment="1">
      <alignment horizontal="center" vertical="center" wrapText="1"/>
    </xf>
    <xf numFmtId="0" fontId="0" fillId="3" borderId="4" xfId="0" applyFont="1" applyFill="1" applyBorder="1" applyAlignment="1">
      <alignment horizontal="distributed" vertical="center" wrapText="1" justifyLastLine="1"/>
    </xf>
    <xf numFmtId="0" fontId="0" fillId="3" borderId="6" xfId="0" applyFont="1" applyFill="1" applyBorder="1" applyAlignment="1">
      <alignment horizontal="distributed" vertical="center" justifyLastLine="1"/>
    </xf>
    <xf numFmtId="0" fontId="0" fillId="3" borderId="7" xfId="0" applyFont="1" applyFill="1" applyBorder="1" applyAlignment="1">
      <alignment horizontal="distributed" vertical="center" justifyLastLine="1"/>
    </xf>
    <xf numFmtId="0" fontId="0" fillId="3" borderId="8" xfId="0" applyFont="1" applyFill="1" applyBorder="1" applyAlignment="1">
      <alignment horizontal="distributed" vertical="center" justifyLastLine="1"/>
    </xf>
    <xf numFmtId="0" fontId="0" fillId="3" borderId="4" xfId="0" applyFont="1" applyFill="1" applyBorder="1" applyAlignment="1">
      <alignment horizontal="center" wrapText="1"/>
    </xf>
    <xf numFmtId="0" fontId="0" fillId="3" borderId="6" xfId="0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center" vertical="top"/>
    </xf>
    <xf numFmtId="0" fontId="0" fillId="3" borderId="15" xfId="0" applyFont="1" applyFill="1" applyBorder="1" applyAlignment="1">
      <alignment horizontal="center" vertical="center" justifyLastLine="1"/>
    </xf>
    <xf numFmtId="0" fontId="0" fillId="3" borderId="2" xfId="0" applyFont="1" applyFill="1" applyBorder="1" applyAlignment="1">
      <alignment horizontal="center" vertical="center" justifyLastLine="1"/>
    </xf>
    <xf numFmtId="0" fontId="0" fillId="5" borderId="15" xfId="0" applyFont="1" applyFill="1" applyBorder="1" applyAlignment="1">
      <alignment horizontal="center" vertical="center" justifyLastLine="1"/>
    </xf>
    <xf numFmtId="0" fontId="0" fillId="5" borderId="2" xfId="0" applyFont="1" applyFill="1" applyBorder="1" applyAlignment="1">
      <alignment horizontal="center" vertical="center" justifyLastLine="1"/>
    </xf>
    <xf numFmtId="0" fontId="0" fillId="5" borderId="7" xfId="0" applyFont="1" applyFill="1" applyBorder="1" applyAlignment="1">
      <alignment horizontal="center" vertical="center" justifyLastLine="1"/>
    </xf>
    <xf numFmtId="0" fontId="0" fillId="5" borderId="4" xfId="0" applyFont="1" applyFill="1" applyBorder="1" applyAlignment="1">
      <alignment horizontal="distributed" vertical="center" wrapText="1" justifyLastLine="1"/>
    </xf>
    <xf numFmtId="0" fontId="0" fillId="5" borderId="6" xfId="0" applyFont="1" applyFill="1" applyBorder="1" applyAlignment="1">
      <alignment horizontal="distributed" vertical="center" justifyLastLine="1"/>
    </xf>
    <xf numFmtId="0" fontId="0" fillId="5" borderId="7" xfId="0" applyFont="1" applyFill="1" applyBorder="1" applyAlignment="1">
      <alignment horizontal="distributed" vertical="center" justifyLastLine="1"/>
    </xf>
    <xf numFmtId="0" fontId="0" fillId="5" borderId="8" xfId="0" applyFont="1" applyFill="1" applyBorder="1" applyAlignment="1">
      <alignment horizontal="distributed" vertical="center" justifyLastLine="1"/>
    </xf>
    <xf numFmtId="0" fontId="0" fillId="3" borderId="16" xfId="0" applyFont="1" applyFill="1" applyBorder="1" applyAlignment="1">
      <alignment horizontal="center" vertical="center" justifyLastLine="1"/>
    </xf>
    <xf numFmtId="0" fontId="0" fillId="3" borderId="0" xfId="0" applyFont="1" applyFill="1" applyAlignment="1">
      <alignment horizontal="center" vertical="center" justifyLastLine="1"/>
    </xf>
    <xf numFmtId="0" fontId="0" fillId="3" borderId="1" xfId="0" applyFont="1" applyFill="1" applyBorder="1" applyAlignment="1">
      <alignment horizontal="center" vertical="center" justifyLastLine="1"/>
    </xf>
    <xf numFmtId="0" fontId="0" fillId="3" borderId="6" xfId="0" applyFont="1" applyFill="1" applyBorder="1" applyAlignment="1">
      <alignment horizontal="distributed" vertical="center" wrapText="1" justifyLastLine="1"/>
    </xf>
    <xf numFmtId="0" fontId="0" fillId="3" borderId="7" xfId="0" applyFont="1" applyFill="1" applyBorder="1" applyAlignment="1">
      <alignment horizontal="distributed" vertical="center" wrapText="1" justifyLastLine="1"/>
    </xf>
    <xf numFmtId="0" fontId="0" fillId="3" borderId="8" xfId="0" applyFont="1" applyFill="1" applyBorder="1" applyAlignment="1">
      <alignment horizontal="distributed" vertical="center" wrapText="1" justifyLastLine="1"/>
    </xf>
    <xf numFmtId="0" fontId="0" fillId="3" borderId="4" xfId="0" applyFont="1" applyFill="1" applyBorder="1" applyAlignment="1">
      <alignment horizontal="distributed" justifyLastLine="1"/>
    </xf>
    <xf numFmtId="0" fontId="0" fillId="3" borderId="6" xfId="0" applyFont="1" applyFill="1" applyBorder="1" applyAlignment="1">
      <alignment horizontal="distributed" justifyLastLine="1"/>
    </xf>
    <xf numFmtId="0" fontId="0" fillId="3" borderId="4" xfId="0" applyFont="1" applyFill="1" applyBorder="1" applyAlignment="1">
      <alignment horizontal="distributed" wrapText="1" justifyLastLine="1"/>
    </xf>
    <xf numFmtId="0" fontId="0" fillId="3" borderId="6" xfId="0" applyFont="1" applyFill="1" applyBorder="1" applyAlignment="1">
      <alignment horizontal="distributed" wrapText="1" justifyLastLine="1"/>
    </xf>
    <xf numFmtId="0" fontId="0" fillId="3" borderId="7" xfId="0" applyFont="1" applyFill="1" applyBorder="1" applyAlignment="1">
      <alignment horizontal="distributed" wrapText="1" justifyLastLine="1"/>
    </xf>
    <xf numFmtId="0" fontId="0" fillId="3" borderId="8" xfId="0" applyFont="1" applyFill="1" applyBorder="1" applyAlignment="1">
      <alignment horizontal="distributed" wrapText="1" justifyLastLine="1"/>
    </xf>
    <xf numFmtId="0" fontId="0" fillId="5" borderId="4" xfId="0" applyFont="1" applyFill="1" applyBorder="1" applyAlignment="1">
      <alignment horizontal="distributed" justifyLastLine="1"/>
    </xf>
    <xf numFmtId="0" fontId="0" fillId="5" borderId="6" xfId="0" applyFont="1" applyFill="1" applyBorder="1" applyAlignment="1">
      <alignment horizontal="distributed" justifyLastLine="1"/>
    </xf>
    <xf numFmtId="0" fontId="0" fillId="5" borderId="7" xfId="0" applyFont="1" applyFill="1" applyBorder="1" applyAlignment="1">
      <alignment horizontal="distributed" vertical="top" justifyLastLine="1"/>
    </xf>
    <xf numFmtId="0" fontId="0" fillId="5" borderId="8" xfId="0" applyFont="1" applyFill="1" applyBorder="1" applyAlignment="1">
      <alignment horizontal="distributed" vertical="top" justifyLastLine="1"/>
    </xf>
    <xf numFmtId="0" fontId="0" fillId="3" borderId="7" xfId="0" applyFont="1" applyFill="1" applyBorder="1" applyAlignment="1">
      <alignment horizontal="center" justifyLastLine="1"/>
    </xf>
    <xf numFmtId="0" fontId="0" fillId="3" borderId="8" xfId="0" applyFont="1" applyFill="1" applyBorder="1" applyAlignment="1">
      <alignment horizontal="center" justifyLastLine="1"/>
    </xf>
    <xf numFmtId="0" fontId="4" fillId="4" borderId="0" xfId="0" applyFont="1" applyFill="1" applyAlignment="1">
      <alignment horizontal="center" vertical="center"/>
    </xf>
    <xf numFmtId="0" fontId="0" fillId="3" borderId="18" xfId="0" applyFont="1" applyFill="1" applyBorder="1" applyAlignment="1">
      <alignment horizontal="distributed" vertical="center" justifyLastLine="1"/>
    </xf>
    <xf numFmtId="0" fontId="0" fillId="3" borderId="19" xfId="0" applyFont="1" applyFill="1" applyBorder="1" applyAlignment="1">
      <alignment horizontal="distributed" vertical="center" justifyLastLine="1"/>
    </xf>
    <xf numFmtId="0" fontId="0" fillId="3" borderId="17" xfId="0" applyFont="1" applyFill="1" applyBorder="1" applyAlignment="1">
      <alignment horizontal="distributed" vertical="center" justifyLastLine="1"/>
    </xf>
    <xf numFmtId="0" fontId="0" fillId="3" borderId="7" xfId="0" applyFont="1" applyFill="1" applyBorder="1" applyAlignment="1">
      <alignment horizontal="distributed" vertical="top" justifyLastLine="1"/>
    </xf>
    <xf numFmtId="0" fontId="0" fillId="3" borderId="8" xfId="0" applyFont="1" applyFill="1" applyBorder="1" applyAlignment="1">
      <alignment horizontal="distributed" vertical="top" justifyLastLine="1"/>
    </xf>
    <xf numFmtId="0" fontId="0" fillId="3" borderId="7" xfId="0" applyFont="1" applyFill="1" applyBorder="1" applyAlignment="1">
      <alignment horizontal="distributed" justifyLastLine="1"/>
    </xf>
    <xf numFmtId="0" fontId="0" fillId="3" borderId="8" xfId="0" applyFont="1" applyFill="1" applyBorder="1" applyAlignment="1">
      <alignment horizontal="distributed" justifyLastLine="1"/>
    </xf>
    <xf numFmtId="0" fontId="28" fillId="2" borderId="0" xfId="0" applyFont="1" applyFill="1" applyAlignment="1">
      <alignment horizontal="center" vertical="top"/>
    </xf>
    <xf numFmtId="0" fontId="0" fillId="3" borderId="7" xfId="0" applyFont="1" applyFill="1" applyBorder="1" applyAlignment="1">
      <alignment horizontal="center" vertical="center" wrapText="1" justifyLastLine="1"/>
    </xf>
    <xf numFmtId="0" fontId="0" fillId="3" borderId="10" xfId="0" applyFont="1" applyFill="1" applyBorder="1" applyAlignment="1">
      <alignment horizontal="center" vertical="center" wrapText="1" justifyLastLine="1"/>
    </xf>
    <xf numFmtId="0" fontId="0" fillId="3" borderId="12" xfId="0" applyFont="1" applyFill="1" applyBorder="1" applyAlignment="1">
      <alignment horizontal="center" vertical="center" wrapText="1" justifyLastLine="1"/>
    </xf>
    <xf numFmtId="0" fontId="0" fillId="3" borderId="10" xfId="0" applyFont="1" applyFill="1" applyBorder="1" applyAlignment="1">
      <alignment horizontal="distributed" vertical="center" justifyLastLine="1"/>
    </xf>
    <xf numFmtId="0" fontId="0" fillId="3" borderId="9" xfId="0" applyFont="1" applyFill="1" applyBorder="1" applyAlignment="1">
      <alignment horizontal="distributed" vertical="center" justifyLastLine="1"/>
    </xf>
    <xf numFmtId="0" fontId="0" fillId="3" borderId="10" xfId="0" applyFont="1" applyFill="1" applyBorder="1" applyAlignment="1">
      <alignment horizontal="center" vertical="center" shrinkToFit="1"/>
    </xf>
    <xf numFmtId="0" fontId="0" fillId="3" borderId="12" xfId="0" applyFont="1" applyFill="1" applyBorder="1" applyAlignment="1">
      <alignment horizontal="center" vertical="center" shrinkToFit="1"/>
    </xf>
    <xf numFmtId="0" fontId="0" fillId="3" borderId="8" xfId="0" applyFont="1" applyFill="1" applyBorder="1" applyAlignment="1">
      <alignment horizontal="center" vertical="center" wrapText="1" justifyLastLine="1"/>
    </xf>
    <xf numFmtId="0" fontId="0" fillId="3" borderId="18" xfId="0" applyFont="1" applyFill="1" applyBorder="1" applyAlignment="1">
      <alignment horizontal="distributed" vertical="center" indent="8"/>
    </xf>
    <xf numFmtId="0" fontId="0" fillId="3" borderId="19" xfId="0" applyFont="1" applyFill="1" applyBorder="1" applyAlignment="1">
      <alignment horizontal="distributed" vertical="center" indent="8"/>
    </xf>
    <xf numFmtId="0" fontId="0" fillId="3" borderId="12" xfId="0" applyFont="1" applyFill="1" applyBorder="1" applyAlignment="1">
      <alignment horizontal="distributed" vertical="center" justifyLastLine="1"/>
    </xf>
    <xf numFmtId="0" fontId="20" fillId="6" borderId="28" xfId="3" applyFont="1" applyFill="1" applyBorder="1" applyAlignment="1">
      <alignment vertical="center" shrinkToFit="1"/>
    </xf>
    <xf numFmtId="0" fontId="0" fillId="0" borderId="36" xfId="0" applyFont="1" applyBorder="1" applyAlignment="1">
      <alignment vertical="center" shrinkToFit="1"/>
    </xf>
    <xf numFmtId="0" fontId="20" fillId="6" borderId="28" xfId="3" applyFont="1" applyFill="1" applyBorder="1" applyAlignment="1">
      <alignment horizontal="left" vertical="center" shrinkToFit="1"/>
    </xf>
    <xf numFmtId="0" fontId="20" fillId="6" borderId="36" xfId="3" applyFont="1" applyFill="1" applyBorder="1" applyAlignment="1">
      <alignment horizontal="left" vertical="center" shrinkToFit="1"/>
    </xf>
    <xf numFmtId="0" fontId="0" fillId="0" borderId="28" xfId="0" applyFont="1" applyBorder="1" applyAlignment="1">
      <alignment vertical="center" shrinkToFit="1"/>
    </xf>
    <xf numFmtId="0" fontId="19" fillId="4" borderId="16" xfId="0" applyFont="1" applyFill="1" applyBorder="1" applyAlignment="1">
      <alignment horizontal="center"/>
    </xf>
    <xf numFmtId="0" fontId="20" fillId="6" borderId="0" xfId="0" applyNumberFormat="1" applyFont="1" applyFill="1" applyAlignment="1">
      <alignment horizontal="distributed" vertical="center" wrapText="1" justifyLastLine="1"/>
    </xf>
    <xf numFmtId="0" fontId="20" fillId="6" borderId="29" xfId="3" applyFont="1" applyFill="1" applyBorder="1" applyAlignment="1">
      <alignment vertical="center" shrinkToFit="1"/>
    </xf>
    <xf numFmtId="0" fontId="20" fillId="6" borderId="29" xfId="0" applyFont="1" applyFill="1" applyBorder="1" applyAlignment="1">
      <alignment vertical="center" shrinkToFit="1"/>
    </xf>
    <xf numFmtId="0" fontId="19" fillId="4" borderId="21" xfId="0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/>
    </xf>
    <xf numFmtId="0" fontId="19" fillId="6" borderId="16" xfId="0" applyFont="1" applyFill="1" applyBorder="1" applyAlignment="1">
      <alignment horizontal="distributed" vertical="center" wrapText="1" justifyLastLine="1"/>
    </xf>
    <xf numFmtId="0" fontId="19" fillId="6" borderId="13" xfId="0" applyFont="1" applyFill="1" applyBorder="1" applyAlignment="1">
      <alignment horizontal="distributed" vertical="center" wrapText="1" justifyLastLine="1"/>
    </xf>
    <xf numFmtId="0" fontId="20" fillId="6" borderId="39" xfId="3" applyFont="1" applyFill="1" applyBorder="1" applyAlignment="1">
      <alignment vertical="center" shrinkToFit="1"/>
    </xf>
    <xf numFmtId="0" fontId="0" fillId="0" borderId="39" xfId="0" applyFont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20" fillId="6" borderId="0" xfId="3" applyFont="1" applyFill="1" applyBorder="1" applyAlignment="1">
      <alignment shrinkToFit="1"/>
    </xf>
    <xf numFmtId="0" fontId="20" fillId="6" borderId="0" xfId="0" applyFont="1" applyFill="1" applyBorder="1" applyAlignment="1">
      <alignment shrinkToFit="1"/>
    </xf>
    <xf numFmtId="0" fontId="3" fillId="6" borderId="17" xfId="8" applyFont="1" applyFill="1" applyBorder="1" applyAlignment="1">
      <alignment horizontal="center" vertical="center"/>
    </xf>
    <xf numFmtId="0" fontId="3" fillId="6" borderId="18" xfId="8" applyFont="1" applyFill="1" applyBorder="1" applyAlignment="1">
      <alignment horizontal="center" vertical="center"/>
    </xf>
    <xf numFmtId="0" fontId="3" fillId="6" borderId="19" xfId="8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right" vertical="center"/>
    </xf>
    <xf numFmtId="0" fontId="3" fillId="6" borderId="15" xfId="8" applyFont="1" applyFill="1" applyBorder="1" applyAlignment="1">
      <alignment horizontal="center" vertical="center"/>
    </xf>
    <xf numFmtId="0" fontId="3" fillId="6" borderId="16" xfId="8" applyFont="1" applyFill="1" applyBorder="1" applyAlignment="1">
      <alignment horizontal="center" vertical="center"/>
    </xf>
    <xf numFmtId="0" fontId="0" fillId="6" borderId="15" xfId="8" applyFont="1" applyFill="1" applyBorder="1" applyAlignment="1">
      <alignment horizontal="center" vertical="center"/>
    </xf>
    <xf numFmtId="0" fontId="42" fillId="0" borderId="0" xfId="9" applyFont="1" applyAlignment="1">
      <alignment vertical="center"/>
    </xf>
  </cellXfs>
  <cellStyles count="10">
    <cellStyle name="パーセント" xfId="1" builtinId="5"/>
    <cellStyle name="ハイパーリンク" xfId="9" builtinId="8"/>
    <cellStyle name="桁区切り" xfId="2" builtinId="6"/>
    <cellStyle name="桁区切り 2" xfId="6"/>
    <cellStyle name="桁区切り 3" xfId="7"/>
    <cellStyle name="標準" xfId="0" builtinId="0"/>
    <cellStyle name="標準 2" xfId="8"/>
    <cellStyle name="標準 3" xfId="4"/>
    <cellStyle name="標準 4" xfId="5"/>
    <cellStyle name="標準_14貼付用" xfId="3"/>
  </cellStyles>
  <dxfs count="0"/>
  <tableStyles count="0" defaultTableStyle="TableStyleMedium9" defaultPivotStyle="PivotStyleLight16"/>
  <colors>
    <mruColors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178596</xdr:colOff>
      <xdr:row>1</xdr:row>
      <xdr:rowOff>202405</xdr:rowOff>
    </xdr:from>
    <xdr:to>
      <xdr:col>50</xdr:col>
      <xdr:colOff>381001</xdr:colOff>
      <xdr:row>9</xdr:row>
      <xdr:rowOff>119062</xdr:rowOff>
    </xdr:to>
    <xdr:sp macro="" textlink="">
      <xdr:nvSpPr>
        <xdr:cNvPr id="2" name="正方形/長方形 1"/>
        <xdr:cNvSpPr/>
      </xdr:nvSpPr>
      <xdr:spPr>
        <a:xfrm>
          <a:off x="14656596" y="488155"/>
          <a:ext cx="2631280" cy="18930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500"/>
            <a:t>表をずらして数値を入力するのではなく、新年度分を挿入して、過年度分を非表示にする方法で作成している！！（データ量が多くなるので、</a:t>
          </a:r>
          <a:r>
            <a:rPr kumimoji="1" lang="en-US" altLang="ja-JP" sz="1500"/>
            <a:t>R4</a:t>
          </a:r>
          <a:r>
            <a:rPr kumimoji="1" lang="ja-JP" altLang="en-US" sz="1500"/>
            <a:t>作成時に</a:t>
          </a:r>
          <a:r>
            <a:rPr kumimoji="1" lang="en-US" altLang="ja-JP" sz="1500"/>
            <a:t>H14</a:t>
          </a:r>
          <a:r>
            <a:rPr kumimoji="1" lang="ja-JP" altLang="en-US" sz="1500"/>
            <a:t>～</a:t>
          </a:r>
          <a:r>
            <a:rPr kumimoji="1" lang="en-US" altLang="ja-JP" sz="1500"/>
            <a:t>H26</a:t>
          </a:r>
          <a:r>
            <a:rPr kumimoji="1" lang="ja-JP" altLang="en-US" sz="1500"/>
            <a:t>まで削除した。）</a:t>
          </a:r>
          <a:endParaRPr kumimoji="1" lang="en-US" altLang="ja-JP" sz="15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226218</xdr:colOff>
      <xdr:row>2</xdr:row>
      <xdr:rowOff>23811</xdr:rowOff>
    </xdr:from>
    <xdr:to>
      <xdr:col>52</xdr:col>
      <xdr:colOff>488156</xdr:colOff>
      <xdr:row>9</xdr:row>
      <xdr:rowOff>238124</xdr:rowOff>
    </xdr:to>
    <xdr:sp macro="" textlink="">
      <xdr:nvSpPr>
        <xdr:cNvPr id="2" name="角丸四角形 1"/>
        <xdr:cNvSpPr/>
      </xdr:nvSpPr>
      <xdr:spPr>
        <a:xfrm>
          <a:off x="16585406" y="595311"/>
          <a:ext cx="3905250" cy="194071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メモ</a:t>
          </a:r>
          <a:endParaRPr kumimoji="1" lang="en-US" altLang="ja-JP" sz="1400"/>
        </a:p>
        <a:p>
          <a:pPr algn="l"/>
          <a:r>
            <a:rPr kumimoji="1" lang="ja-JP" altLang="en-US" sz="1400"/>
            <a:t>指数は、基準年にしたい年（令和</a:t>
          </a:r>
          <a:r>
            <a:rPr kumimoji="1" lang="en-US" altLang="ja-JP" sz="1400"/>
            <a:t>4</a:t>
          </a:r>
          <a:r>
            <a:rPr kumimoji="1" lang="ja-JP" altLang="en-US" sz="1400"/>
            <a:t>年を作成するときは平成</a:t>
          </a:r>
          <a:r>
            <a:rPr kumimoji="1" lang="en-US" altLang="ja-JP" sz="1400"/>
            <a:t>30</a:t>
          </a:r>
          <a:r>
            <a:rPr kumimoji="1" lang="ja-JP" altLang="en-US" sz="1400"/>
            <a:t>年）の</a:t>
          </a:r>
          <a:r>
            <a:rPr kumimoji="1" lang="en-US" altLang="ja-JP" sz="1400"/>
            <a:t>6</a:t>
          </a:r>
          <a:r>
            <a:rPr kumimoji="1" lang="ja-JP" altLang="en-US" sz="1400"/>
            <a:t>行目の数式を修正し、オートフィル（書式なし）をする。それを他の年にコピペしていくと良い。</a:t>
          </a:r>
          <a:r>
            <a:rPr kumimoji="1" lang="en-US" altLang="ja-JP" sz="1400"/>
            <a:t>7</a:t>
          </a:r>
          <a:r>
            <a:rPr kumimoji="1" lang="ja-JP" altLang="en-US" sz="1400"/>
            <a:t>行目にもコピーされてしまうが、それはまとめて消す。（従業者数・出荷額も同じ）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367393</xdr:colOff>
      <xdr:row>2</xdr:row>
      <xdr:rowOff>122464</xdr:rowOff>
    </xdr:from>
    <xdr:to>
      <xdr:col>52</xdr:col>
      <xdr:colOff>404812</xdr:colOff>
      <xdr:row>10</xdr:row>
      <xdr:rowOff>23813</xdr:rowOff>
    </xdr:to>
    <xdr:sp macro="" textlink="">
      <xdr:nvSpPr>
        <xdr:cNvPr id="2" name="正方形/長方形 1"/>
        <xdr:cNvSpPr/>
      </xdr:nvSpPr>
      <xdr:spPr>
        <a:xfrm>
          <a:off x="15714549" y="693964"/>
          <a:ext cx="3680732" cy="191350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出荷額・対前年増減数の合計は計算式入っていない！！（四捨五入の関係で？）　　　　　　　　　　　　　　　指数の秘匿部分は手入力！（</a:t>
          </a:r>
          <a:r>
            <a:rPr kumimoji="1" lang="en-US" altLang="ja-JP" sz="1400"/>
            <a:t>R3</a:t>
          </a:r>
          <a:r>
            <a:rPr kumimoji="1" lang="ja-JP" altLang="en-US" sz="1400"/>
            <a:t>作成分までは計算式入っていたがちょっと難しかった。計算式直すより手入力のが早そうだった、計算式のがいい人は</a:t>
          </a:r>
          <a:r>
            <a:rPr kumimoji="1" lang="en-US" altLang="ja-JP" sz="1400"/>
            <a:t>R3</a:t>
          </a:r>
          <a:r>
            <a:rPr kumimoji="1" lang="ja-JP" altLang="en-US" sz="1400"/>
            <a:t>以前の表を参考に）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297655</xdr:colOff>
      <xdr:row>8</xdr:row>
      <xdr:rowOff>226219</xdr:rowOff>
    </xdr:from>
    <xdr:to>
      <xdr:col>53</xdr:col>
      <xdr:colOff>59531</xdr:colOff>
      <xdr:row>13</xdr:row>
      <xdr:rowOff>250031</xdr:rowOff>
    </xdr:to>
    <xdr:sp macro="" textlink="">
      <xdr:nvSpPr>
        <xdr:cNvPr id="2" name="角丸四角形 1"/>
        <xdr:cNvSpPr/>
      </xdr:nvSpPr>
      <xdr:spPr>
        <a:xfrm>
          <a:off x="13799343" y="2357438"/>
          <a:ext cx="3405188" cy="14525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「</a:t>
          </a:r>
          <a:r>
            <a:rPr kumimoji="1" lang="en-US" altLang="ja-JP" sz="1800"/>
            <a:t>X</a:t>
          </a:r>
          <a:r>
            <a:rPr kumimoji="1" lang="ja-JP" altLang="en-US" sz="1800"/>
            <a:t>」</a:t>
          </a:r>
          <a:r>
            <a:rPr kumimoji="1" lang="en-US" altLang="ja-JP" sz="1800"/>
            <a:t>,</a:t>
          </a:r>
          <a:r>
            <a:rPr kumimoji="1" lang="ja-JP" altLang="en-US" sz="1800"/>
            <a:t>「</a:t>
          </a:r>
          <a:r>
            <a:rPr kumimoji="1" lang="en-US" altLang="ja-JP" sz="1800"/>
            <a:t>-</a:t>
          </a:r>
          <a:r>
            <a:rPr kumimoji="1" lang="ja-JP" altLang="en-US" sz="1800"/>
            <a:t>」は数式は行っていないので、要確認！！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285748</xdr:colOff>
      <xdr:row>2</xdr:row>
      <xdr:rowOff>52915</xdr:rowOff>
    </xdr:from>
    <xdr:to>
      <xdr:col>27</xdr:col>
      <xdr:colOff>21166</xdr:colOff>
      <xdr:row>17</xdr:row>
      <xdr:rowOff>0</xdr:rowOff>
    </xdr:to>
    <xdr:sp macro="" textlink="">
      <xdr:nvSpPr>
        <xdr:cNvPr id="2" name="角丸四角形 1"/>
        <xdr:cNvSpPr/>
      </xdr:nvSpPr>
      <xdr:spPr>
        <a:xfrm>
          <a:off x="16213665" y="423332"/>
          <a:ext cx="3418418" cy="263525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小分類ごとに個票データからコピペ→中分類ごとに</a:t>
          </a:r>
          <a:r>
            <a:rPr kumimoji="1" lang="en-US" altLang="ja-JP" sz="1400"/>
            <a:t>SUM</a:t>
          </a:r>
          <a:r>
            <a:rPr kumimoji="1" lang="ja-JP" altLang="en-US" sz="1400"/>
            <a:t>で小計</a:t>
          </a:r>
          <a:endParaRPr kumimoji="1" lang="en-US" altLang="ja-JP" sz="1400"/>
        </a:p>
        <a:p>
          <a:pPr algn="l"/>
          <a:r>
            <a:rPr kumimoji="1" lang="ja-JP" altLang="en-US" sz="1400"/>
            <a:t>→中分類を足し算していき、総数を計算</a:t>
          </a:r>
          <a:endParaRPr kumimoji="1" lang="en-US" altLang="ja-JP" sz="1400"/>
        </a:p>
        <a:p>
          <a:pPr algn="l"/>
          <a:r>
            <a:rPr kumimoji="1" lang="ja-JP" altLang="en-US" sz="1400"/>
            <a:t>→「</a:t>
          </a:r>
          <a:r>
            <a:rPr kumimoji="1" lang="en-US" altLang="ja-JP" sz="1400"/>
            <a:t>1.</a:t>
          </a:r>
          <a:r>
            <a:rPr kumimoji="1" lang="ja-JP" altLang="en-US" sz="1400"/>
            <a:t>全体」シートと照合してからシート全体を値貼付け</a:t>
          </a:r>
          <a:endParaRPr kumimoji="1" lang="en-US" altLang="ja-JP" sz="1400"/>
        </a:p>
        <a:p>
          <a:pPr algn="l"/>
          <a:r>
            <a:rPr kumimoji="1" lang="ja-JP" altLang="en-US" sz="1400"/>
            <a:t>→秘匿処理</a:t>
          </a:r>
          <a:endParaRPr kumimoji="1" lang="en-US" altLang="ja-JP" sz="14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　</a:t>
          </a:r>
          <a:r>
            <a:rPr kumimoji="1" lang="en-US" altLang="ja-JP" sz="1400" b="1"/>
            <a:t>※</a:t>
          </a:r>
          <a:r>
            <a:rPr kumimoji="1" lang="ja-JP" altLang="en-US" sz="1400" b="1"/>
            <a:t>事業所数か３以上でも、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秘匿処理することがあるので注意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400" b="1"/>
            <a:t>他の小分類の数値が判明しないようにするため）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tabSelected="1" workbookViewId="0">
      <selection activeCell="B14" sqref="B14"/>
    </sheetView>
  </sheetViews>
  <sheetFormatPr defaultRowHeight="12"/>
  <cols>
    <col min="1" max="1" width="2.7109375" customWidth="1"/>
    <col min="2" max="2" width="9.140625" style="91"/>
  </cols>
  <sheetData>
    <row r="1" spans="1:3" ht="13.5" customHeight="1"/>
    <row r="2" spans="1:3" ht="17.25" customHeight="1">
      <c r="B2" s="92" t="s">
        <v>317</v>
      </c>
    </row>
    <row r="3" spans="1:3" ht="13.5" customHeight="1">
      <c r="B3" s="93"/>
    </row>
    <row r="4" spans="1:3" s="94" customFormat="1" ht="20.100000000000001" customHeight="1">
      <c r="A4" s="138"/>
      <c r="B4" s="139" t="s">
        <v>242</v>
      </c>
      <c r="C4" s="138"/>
    </row>
    <row r="5" spans="1:3" s="94" customFormat="1" ht="20.100000000000001" customHeight="1">
      <c r="A5" s="138"/>
      <c r="B5" s="140" t="s">
        <v>237</v>
      </c>
      <c r="C5" s="138"/>
    </row>
    <row r="6" spans="1:3" s="94" customFormat="1" ht="20.100000000000001" customHeight="1">
      <c r="A6" s="138"/>
      <c r="B6" s="140" t="s">
        <v>238</v>
      </c>
      <c r="C6" s="138"/>
    </row>
    <row r="7" spans="1:3" s="94" customFormat="1" ht="20.100000000000001" customHeight="1">
      <c r="A7" s="138"/>
      <c r="B7" s="140" t="s">
        <v>239</v>
      </c>
      <c r="C7" s="138"/>
    </row>
    <row r="8" spans="1:3" s="94" customFormat="1" ht="20.100000000000001" customHeight="1">
      <c r="A8" s="138"/>
      <c r="B8" s="140" t="s">
        <v>240</v>
      </c>
      <c r="C8" s="138"/>
    </row>
    <row r="9" spans="1:3" s="94" customFormat="1" ht="20.100000000000001" customHeight="1">
      <c r="A9" s="138"/>
      <c r="B9" s="139" t="s">
        <v>241</v>
      </c>
      <c r="C9" s="138"/>
    </row>
    <row r="10" spans="1:3" s="94" customFormat="1" ht="20.100000000000001" customHeight="1">
      <c r="A10" s="138"/>
      <c r="B10" s="140" t="s">
        <v>245</v>
      </c>
      <c r="C10" s="138"/>
    </row>
    <row r="11" spans="1:3" s="94" customFormat="1" ht="20.100000000000001" customHeight="1">
      <c r="A11" s="138"/>
      <c r="B11" s="140" t="s">
        <v>247</v>
      </c>
      <c r="C11" s="138"/>
    </row>
    <row r="12" spans="1:3" s="94" customFormat="1" ht="20.100000000000001" customHeight="1">
      <c r="A12" s="138"/>
      <c r="B12" s="670" t="s">
        <v>351</v>
      </c>
      <c r="C12" s="138"/>
    </row>
    <row r="13" spans="1:3" s="94" customFormat="1" ht="20.100000000000001" customHeight="1">
      <c r="A13" s="138"/>
      <c r="B13" s="140" t="s">
        <v>354</v>
      </c>
      <c r="C13" s="138"/>
    </row>
    <row r="14" spans="1:3" s="94" customFormat="1" ht="20.100000000000001" customHeight="1">
      <c r="B14" s="95"/>
    </row>
    <row r="15" spans="1:3" s="94" customFormat="1" ht="20.100000000000001" customHeight="1">
      <c r="B15" s="95"/>
    </row>
    <row r="16" spans="1:3" s="94" customFormat="1" ht="20.100000000000001" customHeight="1">
      <c r="B16" s="95"/>
    </row>
    <row r="17" spans="2:2" s="94" customFormat="1" ht="20.100000000000001" customHeight="1">
      <c r="B17" s="95"/>
    </row>
    <row r="18" spans="2:2" s="94" customFormat="1" ht="20.100000000000001" customHeight="1">
      <c r="B18" s="95"/>
    </row>
    <row r="19" spans="2:2" s="94" customFormat="1" ht="20.100000000000001" customHeight="1">
      <c r="B19" s="95"/>
    </row>
    <row r="20" spans="2:2" s="94" customFormat="1" ht="20.100000000000001" customHeight="1">
      <c r="B20" s="95"/>
    </row>
    <row r="21" spans="2:2" s="94" customFormat="1" ht="20.100000000000001" customHeight="1">
      <c r="B21" s="95"/>
    </row>
    <row r="22" spans="2:2" s="94" customFormat="1" ht="20.100000000000001" customHeight="1">
      <c r="B22" s="95"/>
    </row>
    <row r="23" spans="2:2" s="94" customFormat="1" ht="20.100000000000001" customHeight="1">
      <c r="B23" s="95"/>
    </row>
    <row r="24" spans="2:2" s="94" customFormat="1" ht="20.100000000000001" customHeight="1">
      <c r="B24" s="95"/>
    </row>
    <row r="25" spans="2:2" s="94" customFormat="1" ht="20.100000000000001" customHeight="1">
      <c r="B25" s="95"/>
    </row>
    <row r="26" spans="2:2" s="94" customFormat="1" ht="20.100000000000001" customHeight="1">
      <c r="B26" s="95"/>
    </row>
    <row r="27" spans="2:2" s="94" customFormat="1" ht="20.100000000000001" customHeight="1">
      <c r="B27" s="95"/>
    </row>
    <row r="28" spans="2:2" ht="17.25" customHeight="1"/>
    <row r="29" spans="2:2" ht="17.25" customHeight="1"/>
    <row r="30" spans="2:2" ht="17.25" customHeight="1"/>
    <row r="31" spans="2:2" ht="17.25" customHeight="1"/>
    <row r="32" spans="2:2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</sheetData>
  <phoneticPr fontId="16"/>
  <hyperlinks>
    <hyperlink ref="B4" location="'1.全体'!Print_Area" display="表１ 年次別製造業概況"/>
    <hyperlink ref="B5" location="'2.事業所数'!A1" display="表２ 年次別事業所数"/>
    <hyperlink ref="B6" location="'3.従業者数'!A1" display="表３ 年次別従業者数"/>
    <hyperlink ref="B7" location="'4.出荷額等'!Print_Area" display="表４ 年次別製造品出荷額等"/>
    <hyperlink ref="B8" location="'5.1事業所当たり'!Print_Area" display="表５ 年次別１事業所当たり製造品出荷額等・従業者数及び従業者１人当たり製造品出荷額等"/>
    <hyperlink ref="B9" location="'6.従業者規模別'!A1" display="表６ 年次別従業者規模別事業所数、従業者数、製造品出荷額等"/>
    <hyperlink ref="B10" location="'7.構成比'!Print_Area" display="表７ 産業別事業所数、従業者数、製造品出荷額等 構成比"/>
    <hyperlink ref="B11" location="'8.産業別　1事当従・1人当出荷額'!Print_Area" display="表８ 産業別１事業所当たり従業者数、製造品出荷額等及び従業者１人当たり製造品出荷額等"/>
    <hyperlink ref="B13" location="'(参考)'!A1" display="(参考)全道主要都市製造品出荷額等の推移(従業者4人以上の事業所)"/>
    <hyperlink ref="B12" location="'9.小分類'!Print_Area" display="表９ 産業別（小分類）事業所数、従業者数、製造品出荷額等"/>
  </hyperlinks>
  <pageMargins left="0.70866141732283472" right="0.11811023622047245" top="0.94488188976377963" bottom="0.74803149606299213" header="0.31496062992125984" footer="0.31496062992125984"/>
  <pageSetup paperSize="9" orientation="landscape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94"/>
  <sheetViews>
    <sheetView view="pageBreakPreview" zoomScale="90" zoomScaleNormal="100" zoomScaleSheetLayoutView="90" workbookViewId="0">
      <pane ySplit="5" topLeftCell="A12" activePane="bottomLeft" state="frozen"/>
      <selection activeCell="W15" sqref="W15"/>
      <selection pane="bottomLeft" activeCell="W15" sqref="W15"/>
    </sheetView>
  </sheetViews>
  <sheetFormatPr defaultRowHeight="12"/>
  <cols>
    <col min="1" max="1" width="1.7109375" style="107" customWidth="1"/>
    <col min="2" max="2" width="4.5703125" style="256" customWidth="1"/>
    <col min="3" max="3" width="4.28515625" style="256" customWidth="1"/>
    <col min="4" max="4" width="40.7109375" style="107" customWidth="1"/>
    <col min="5" max="5" width="8.42578125" style="107" customWidth="1"/>
    <col min="6" max="6" width="8.5703125" style="107" customWidth="1"/>
    <col min="7" max="7" width="14.140625" style="107" customWidth="1"/>
    <col min="8" max="9" width="8.5703125" style="107" customWidth="1"/>
    <col min="10" max="10" width="14.140625" style="107" customWidth="1"/>
    <col min="11" max="11" width="3.7109375" style="107" customWidth="1"/>
    <col min="12" max="12" width="4.5703125" style="256" customWidth="1"/>
    <col min="13" max="13" width="4.28515625" style="256" customWidth="1"/>
    <col min="14" max="14" width="40.7109375" style="107" customWidth="1"/>
    <col min="15" max="16" width="8.5703125" style="107" customWidth="1"/>
    <col min="17" max="17" width="14.140625" style="107" customWidth="1"/>
    <col min="18" max="19" width="8.5703125" style="107" customWidth="1"/>
    <col min="20" max="20" width="14.140625" style="107" customWidth="1"/>
    <col min="21" max="16384" width="9.140625" style="107"/>
  </cols>
  <sheetData>
    <row r="1" spans="1:21" ht="17.25">
      <c r="B1" s="109" t="s">
        <v>350</v>
      </c>
      <c r="C1" s="245"/>
      <c r="D1" s="246"/>
      <c r="E1" s="246"/>
      <c r="F1" s="246"/>
      <c r="G1" s="246"/>
      <c r="H1" s="246"/>
      <c r="I1" s="246"/>
      <c r="J1" s="246"/>
      <c r="K1" s="246"/>
      <c r="L1" s="109"/>
      <c r="M1" s="245"/>
      <c r="N1" s="246"/>
      <c r="O1" s="246"/>
      <c r="P1" s="246"/>
      <c r="Q1" s="246"/>
      <c r="R1" s="246"/>
      <c r="S1" s="246"/>
      <c r="T1" s="246"/>
    </row>
    <row r="2" spans="1:21" s="111" customFormat="1" thickBot="1">
      <c r="C2" s="110"/>
      <c r="L2" s="110"/>
      <c r="M2" s="110"/>
      <c r="Q2" s="112"/>
      <c r="T2" s="542" t="s">
        <v>196</v>
      </c>
    </row>
    <row r="3" spans="1:21" s="111" customFormat="1" ht="13.5" customHeight="1" thickTop="1">
      <c r="B3" s="655" t="s">
        <v>64</v>
      </c>
      <c r="C3" s="655"/>
      <c r="D3" s="655"/>
      <c r="E3" s="653" t="s">
        <v>289</v>
      </c>
      <c r="F3" s="649"/>
      <c r="G3" s="649"/>
      <c r="H3" s="653" t="s">
        <v>315</v>
      </c>
      <c r="I3" s="649"/>
      <c r="J3" s="649"/>
      <c r="L3" s="655" t="s">
        <v>64</v>
      </c>
      <c r="M3" s="655"/>
      <c r="N3" s="655"/>
      <c r="O3" s="653" t="s">
        <v>328</v>
      </c>
      <c r="P3" s="649"/>
      <c r="Q3" s="654"/>
      <c r="R3" s="649" t="s">
        <v>329</v>
      </c>
      <c r="S3" s="649"/>
      <c r="T3" s="649"/>
    </row>
    <row r="4" spans="1:21" s="111" customFormat="1" ht="24.75" customHeight="1" thickBot="1">
      <c r="B4" s="656"/>
      <c r="C4" s="656"/>
      <c r="D4" s="656"/>
      <c r="E4" s="496" t="s">
        <v>65</v>
      </c>
      <c r="F4" s="497" t="s">
        <v>66</v>
      </c>
      <c r="G4" s="498" t="s">
        <v>183</v>
      </c>
      <c r="H4" s="496" t="s">
        <v>65</v>
      </c>
      <c r="I4" s="497" t="s">
        <v>66</v>
      </c>
      <c r="J4" s="498" t="s">
        <v>183</v>
      </c>
      <c r="L4" s="656"/>
      <c r="M4" s="656"/>
      <c r="N4" s="656"/>
      <c r="O4" s="497" t="s">
        <v>65</v>
      </c>
      <c r="P4" s="497" t="s">
        <v>66</v>
      </c>
      <c r="Q4" s="497" t="s">
        <v>183</v>
      </c>
      <c r="R4" s="499" t="s">
        <v>65</v>
      </c>
      <c r="S4" s="497" t="s">
        <v>66</v>
      </c>
      <c r="T4" s="496" t="s">
        <v>183</v>
      </c>
    </row>
    <row r="5" spans="1:21" s="111" customFormat="1" ht="13.5" customHeight="1" thickTop="1">
      <c r="B5" s="650" t="s">
        <v>214</v>
      </c>
      <c r="C5" s="650"/>
      <c r="D5" s="650"/>
      <c r="E5" s="479">
        <v>209</v>
      </c>
      <c r="F5" s="480">
        <v>6942</v>
      </c>
      <c r="G5" s="481">
        <v>16541180</v>
      </c>
      <c r="H5" s="479">
        <v>255</v>
      </c>
      <c r="I5" s="480">
        <v>7399</v>
      </c>
      <c r="J5" s="481">
        <v>20121353</v>
      </c>
      <c r="L5" s="115" t="s">
        <v>134</v>
      </c>
      <c r="M5" s="657" t="s">
        <v>135</v>
      </c>
      <c r="N5" s="658"/>
      <c r="O5" s="475">
        <v>4</v>
      </c>
      <c r="P5" s="484">
        <v>195</v>
      </c>
      <c r="Q5" s="524">
        <v>236359</v>
      </c>
      <c r="R5" s="476">
        <v>4</v>
      </c>
      <c r="S5" s="484">
        <v>219</v>
      </c>
      <c r="T5" s="480">
        <v>402907</v>
      </c>
      <c r="U5" s="137"/>
    </row>
    <row r="6" spans="1:21" s="114" customFormat="1" ht="13.5" customHeight="1">
      <c r="B6" s="113" t="s">
        <v>67</v>
      </c>
      <c r="C6" s="651" t="s">
        <v>68</v>
      </c>
      <c r="D6" s="652"/>
      <c r="E6" s="477">
        <v>83</v>
      </c>
      <c r="F6" s="476">
        <v>3599</v>
      </c>
      <c r="G6" s="478">
        <v>8964765</v>
      </c>
      <c r="H6" s="477">
        <v>92</v>
      </c>
      <c r="I6" s="476">
        <v>3875</v>
      </c>
      <c r="J6" s="478">
        <v>10075394</v>
      </c>
      <c r="L6" s="116" t="s">
        <v>69</v>
      </c>
      <c r="M6" s="117" t="s">
        <v>136</v>
      </c>
      <c r="N6" s="247" t="s">
        <v>327</v>
      </c>
      <c r="O6" s="469">
        <v>1</v>
      </c>
      <c r="P6" s="470">
        <v>78</v>
      </c>
      <c r="Q6" s="525" t="s">
        <v>280</v>
      </c>
      <c r="R6" s="471">
        <v>1</v>
      </c>
      <c r="S6" s="470">
        <v>75</v>
      </c>
      <c r="T6" s="470" t="s">
        <v>280</v>
      </c>
      <c r="U6" s="136"/>
    </row>
    <row r="7" spans="1:21" s="111" customFormat="1" ht="13.5" customHeight="1">
      <c r="B7" s="116" t="s">
        <v>69</v>
      </c>
      <c r="C7" s="117" t="s">
        <v>70</v>
      </c>
      <c r="D7" s="247" t="s">
        <v>71</v>
      </c>
      <c r="E7" s="469">
        <v>10</v>
      </c>
      <c r="F7" s="470">
        <v>535</v>
      </c>
      <c r="G7" s="471">
        <v>1952828</v>
      </c>
      <c r="H7" s="469">
        <v>10</v>
      </c>
      <c r="I7" s="470">
        <v>515</v>
      </c>
      <c r="J7" s="471">
        <v>1838527</v>
      </c>
      <c r="L7" s="118" t="s">
        <v>69</v>
      </c>
      <c r="M7" s="119" t="s">
        <v>137</v>
      </c>
      <c r="N7" s="248" t="s">
        <v>138</v>
      </c>
      <c r="O7" s="472">
        <v>2</v>
      </c>
      <c r="P7" s="470">
        <v>102</v>
      </c>
      <c r="Q7" s="525" t="s">
        <v>280</v>
      </c>
      <c r="R7" s="470">
        <v>2</v>
      </c>
      <c r="S7" s="470">
        <v>130</v>
      </c>
      <c r="T7" s="470" t="s">
        <v>280</v>
      </c>
      <c r="U7" s="137"/>
    </row>
    <row r="8" spans="1:21" s="111" customFormat="1" ht="13.5" customHeight="1">
      <c r="B8" s="118" t="s">
        <v>69</v>
      </c>
      <c r="C8" s="119" t="s">
        <v>72</v>
      </c>
      <c r="D8" s="248" t="s">
        <v>73</v>
      </c>
      <c r="E8" s="472">
        <v>34</v>
      </c>
      <c r="F8" s="470">
        <v>1070</v>
      </c>
      <c r="G8" s="470">
        <v>2284269</v>
      </c>
      <c r="H8" s="472">
        <v>38</v>
      </c>
      <c r="I8" s="470">
        <v>1295</v>
      </c>
      <c r="J8" s="470">
        <v>2639661</v>
      </c>
      <c r="L8" s="120" t="s">
        <v>69</v>
      </c>
      <c r="M8" s="121" t="s">
        <v>139</v>
      </c>
      <c r="N8" s="249" t="s">
        <v>140</v>
      </c>
      <c r="O8" s="473">
        <v>1</v>
      </c>
      <c r="P8" s="474">
        <v>15</v>
      </c>
      <c r="Q8" s="526" t="s">
        <v>280</v>
      </c>
      <c r="R8" s="474">
        <v>1</v>
      </c>
      <c r="S8" s="474">
        <v>14</v>
      </c>
      <c r="T8" s="474" t="s">
        <v>280</v>
      </c>
      <c r="U8" s="137"/>
    </row>
    <row r="9" spans="1:21" s="111" customFormat="1" ht="13.5" customHeight="1">
      <c r="B9" s="118" t="s">
        <v>69</v>
      </c>
      <c r="C9" s="119" t="s">
        <v>74</v>
      </c>
      <c r="D9" s="248" t="s">
        <v>75</v>
      </c>
      <c r="E9" s="472">
        <v>7</v>
      </c>
      <c r="F9" s="470">
        <v>389</v>
      </c>
      <c r="G9" s="470">
        <v>1138122</v>
      </c>
      <c r="H9" s="472">
        <v>7</v>
      </c>
      <c r="I9" s="470">
        <v>399</v>
      </c>
      <c r="J9" s="470">
        <v>1043263</v>
      </c>
      <c r="L9" s="120">
        <v>20</v>
      </c>
      <c r="M9" s="644" t="s">
        <v>275</v>
      </c>
      <c r="N9" s="659"/>
      <c r="O9" s="479" t="s">
        <v>6</v>
      </c>
      <c r="P9" s="481" t="s">
        <v>6</v>
      </c>
      <c r="Q9" s="536" t="s">
        <v>6</v>
      </c>
      <c r="R9" s="479" t="s">
        <v>6</v>
      </c>
      <c r="S9" s="481" t="s">
        <v>6</v>
      </c>
      <c r="T9" s="481" t="s">
        <v>6</v>
      </c>
      <c r="U9" s="137"/>
    </row>
    <row r="10" spans="1:21" s="111" customFormat="1" ht="13.5" customHeight="1">
      <c r="B10" s="118" t="s">
        <v>69</v>
      </c>
      <c r="C10" s="119" t="s">
        <v>76</v>
      </c>
      <c r="D10" s="248" t="s">
        <v>77</v>
      </c>
      <c r="E10" s="472">
        <v>2</v>
      </c>
      <c r="F10" s="470">
        <v>29</v>
      </c>
      <c r="G10" s="470" t="s">
        <v>280</v>
      </c>
      <c r="H10" s="472">
        <v>3</v>
      </c>
      <c r="I10" s="470">
        <v>32</v>
      </c>
      <c r="J10" s="470">
        <v>691668</v>
      </c>
      <c r="L10" s="115" t="s">
        <v>141</v>
      </c>
      <c r="M10" s="644" t="s">
        <v>142</v>
      </c>
      <c r="N10" s="648"/>
      <c r="O10" s="475">
        <v>8</v>
      </c>
      <c r="P10" s="476">
        <v>81</v>
      </c>
      <c r="Q10" s="527">
        <v>231371</v>
      </c>
      <c r="R10" s="476">
        <v>12</v>
      </c>
      <c r="S10" s="476">
        <v>123</v>
      </c>
      <c r="T10" s="476">
        <v>459154</v>
      </c>
      <c r="U10" s="137"/>
    </row>
    <row r="11" spans="1:21" s="111" customFormat="1" ht="13.5" customHeight="1">
      <c r="B11" s="118" t="s">
        <v>69</v>
      </c>
      <c r="C11" s="119" t="s">
        <v>78</v>
      </c>
      <c r="D11" s="248" t="s">
        <v>79</v>
      </c>
      <c r="E11" s="472">
        <v>13</v>
      </c>
      <c r="F11" s="470">
        <v>256</v>
      </c>
      <c r="G11" s="470">
        <v>289368</v>
      </c>
      <c r="H11" s="472">
        <v>13</v>
      </c>
      <c r="I11" s="470">
        <v>255</v>
      </c>
      <c r="J11" s="470">
        <v>629049</v>
      </c>
      <c r="L11" s="123" t="s">
        <v>69</v>
      </c>
      <c r="M11" s="119" t="s">
        <v>143</v>
      </c>
      <c r="N11" s="248" t="s">
        <v>144</v>
      </c>
      <c r="O11" s="472">
        <v>2</v>
      </c>
      <c r="P11" s="470">
        <v>27</v>
      </c>
      <c r="Q11" s="525" t="s">
        <v>280</v>
      </c>
      <c r="R11" s="470">
        <v>4</v>
      </c>
      <c r="S11" s="489">
        <v>32</v>
      </c>
      <c r="T11" s="470">
        <v>18954</v>
      </c>
      <c r="U11" s="137"/>
    </row>
    <row r="12" spans="1:21" s="111" customFormat="1" ht="13.5" customHeight="1">
      <c r="B12" s="120" t="s">
        <v>69</v>
      </c>
      <c r="C12" s="121" t="s">
        <v>80</v>
      </c>
      <c r="D12" s="249" t="s">
        <v>81</v>
      </c>
      <c r="E12" s="473">
        <v>17</v>
      </c>
      <c r="F12" s="470">
        <v>1320</v>
      </c>
      <c r="G12" s="474">
        <v>2680014</v>
      </c>
      <c r="H12" s="473">
        <v>21</v>
      </c>
      <c r="I12" s="470">
        <v>1379</v>
      </c>
      <c r="J12" s="474">
        <v>3233226</v>
      </c>
      <c r="L12" s="123" t="s">
        <v>69</v>
      </c>
      <c r="M12" s="119" t="s">
        <v>145</v>
      </c>
      <c r="N12" s="248" t="s">
        <v>314</v>
      </c>
      <c r="O12" s="472">
        <v>4</v>
      </c>
      <c r="P12" s="470">
        <v>35</v>
      </c>
      <c r="Q12" s="525">
        <v>179421</v>
      </c>
      <c r="R12" s="470">
        <v>4</v>
      </c>
      <c r="S12" s="489">
        <v>34</v>
      </c>
      <c r="T12" s="470">
        <v>240199</v>
      </c>
      <c r="U12" s="137"/>
    </row>
    <row r="13" spans="1:21" s="111" customFormat="1" ht="13.5" customHeight="1">
      <c r="A13" s="114"/>
      <c r="B13" s="115" t="s">
        <v>82</v>
      </c>
      <c r="C13" s="644" t="s">
        <v>83</v>
      </c>
      <c r="D13" s="645"/>
      <c r="E13" s="475">
        <v>6</v>
      </c>
      <c r="F13" s="476">
        <v>177</v>
      </c>
      <c r="G13" s="476">
        <v>1164634</v>
      </c>
      <c r="H13" s="475">
        <v>7</v>
      </c>
      <c r="I13" s="476">
        <v>182</v>
      </c>
      <c r="J13" s="476">
        <v>3235208</v>
      </c>
      <c r="L13" s="123"/>
      <c r="M13" s="119">
        <v>218</v>
      </c>
      <c r="N13" s="248" t="s">
        <v>146</v>
      </c>
      <c r="O13" s="473">
        <v>2</v>
      </c>
      <c r="P13" s="474">
        <v>19</v>
      </c>
      <c r="Q13" s="526" t="s">
        <v>280</v>
      </c>
      <c r="R13" s="474">
        <v>4</v>
      </c>
      <c r="S13" s="474">
        <v>57</v>
      </c>
      <c r="T13" s="474">
        <v>200001</v>
      </c>
      <c r="U13" s="137"/>
    </row>
    <row r="14" spans="1:21" s="114" customFormat="1" ht="13.5" customHeight="1">
      <c r="A14" s="111"/>
      <c r="B14" s="118" t="s">
        <v>69</v>
      </c>
      <c r="C14" s="119" t="s">
        <v>84</v>
      </c>
      <c r="D14" s="248" t="s">
        <v>85</v>
      </c>
      <c r="E14" s="472">
        <v>3</v>
      </c>
      <c r="F14" s="470">
        <v>122</v>
      </c>
      <c r="G14" s="470">
        <v>317058</v>
      </c>
      <c r="H14" s="472">
        <v>3</v>
      </c>
      <c r="I14" s="470">
        <v>125</v>
      </c>
      <c r="J14" s="470">
        <v>364997</v>
      </c>
      <c r="L14" s="115" t="s">
        <v>147</v>
      </c>
      <c r="M14" s="644" t="s">
        <v>326</v>
      </c>
      <c r="N14" s="648"/>
      <c r="O14" s="483">
        <v>3</v>
      </c>
      <c r="P14" s="484">
        <v>38</v>
      </c>
      <c r="Q14" s="528">
        <v>110836</v>
      </c>
      <c r="R14" s="484">
        <v>4</v>
      </c>
      <c r="S14" s="484">
        <v>43</v>
      </c>
      <c r="T14" s="484">
        <v>122952</v>
      </c>
      <c r="U14" s="136"/>
    </row>
    <row r="15" spans="1:21" s="111" customFormat="1" ht="13.5" customHeight="1">
      <c r="B15" s="118" t="s">
        <v>69</v>
      </c>
      <c r="C15" s="119" t="s">
        <v>86</v>
      </c>
      <c r="D15" s="248" t="s">
        <v>87</v>
      </c>
      <c r="E15" s="472">
        <v>1</v>
      </c>
      <c r="F15" s="470">
        <v>7</v>
      </c>
      <c r="G15" s="470" t="s">
        <v>280</v>
      </c>
      <c r="H15" s="472">
        <v>2</v>
      </c>
      <c r="I15" s="470">
        <v>9</v>
      </c>
      <c r="J15" s="470" t="s">
        <v>280</v>
      </c>
      <c r="L15" s="116"/>
      <c r="M15" s="117" t="s">
        <v>148</v>
      </c>
      <c r="N15" s="247" t="s">
        <v>149</v>
      </c>
      <c r="O15" s="469">
        <v>3</v>
      </c>
      <c r="P15" s="471">
        <v>38</v>
      </c>
      <c r="Q15" s="530">
        <v>110836</v>
      </c>
      <c r="R15" s="471">
        <v>3</v>
      </c>
      <c r="S15" s="471">
        <v>41</v>
      </c>
      <c r="T15" s="471" t="s">
        <v>280</v>
      </c>
      <c r="U15" s="137"/>
    </row>
    <row r="16" spans="1:21" s="111" customFormat="1" ht="13.5" customHeight="1">
      <c r="B16" s="120" t="s">
        <v>69</v>
      </c>
      <c r="C16" s="121" t="s">
        <v>88</v>
      </c>
      <c r="D16" s="249" t="s">
        <v>89</v>
      </c>
      <c r="E16" s="472">
        <v>2</v>
      </c>
      <c r="F16" s="470">
        <v>48</v>
      </c>
      <c r="G16" s="470" t="s">
        <v>280</v>
      </c>
      <c r="H16" s="472">
        <v>2</v>
      </c>
      <c r="I16" s="470">
        <v>48</v>
      </c>
      <c r="J16" s="470" t="s">
        <v>280</v>
      </c>
      <c r="L16" s="120"/>
      <c r="M16" s="121">
        <v>229</v>
      </c>
      <c r="N16" s="249" t="s">
        <v>332</v>
      </c>
      <c r="O16" s="473" t="s">
        <v>6</v>
      </c>
      <c r="P16" s="474" t="s">
        <v>6</v>
      </c>
      <c r="Q16" s="526" t="s">
        <v>6</v>
      </c>
      <c r="R16" s="474">
        <v>1</v>
      </c>
      <c r="S16" s="474">
        <v>2</v>
      </c>
      <c r="T16" s="474" t="s">
        <v>280</v>
      </c>
      <c r="U16" s="137"/>
    </row>
    <row r="17" spans="1:21" s="111" customFormat="1" ht="13.5" customHeight="1">
      <c r="A17" s="114"/>
      <c r="B17" s="115" t="s">
        <v>90</v>
      </c>
      <c r="C17" s="644" t="s">
        <v>91</v>
      </c>
      <c r="D17" s="645"/>
      <c r="E17" s="475">
        <v>10</v>
      </c>
      <c r="F17" s="476">
        <v>198</v>
      </c>
      <c r="G17" s="476">
        <v>252586</v>
      </c>
      <c r="H17" s="475">
        <v>11</v>
      </c>
      <c r="I17" s="476">
        <v>205</v>
      </c>
      <c r="J17" s="476">
        <v>228188</v>
      </c>
      <c r="L17" s="127">
        <v>23</v>
      </c>
      <c r="M17" s="644" t="s">
        <v>276</v>
      </c>
      <c r="N17" s="648"/>
      <c r="O17" s="475">
        <v>1</v>
      </c>
      <c r="P17" s="476">
        <v>103</v>
      </c>
      <c r="Q17" s="528" t="s">
        <v>280</v>
      </c>
      <c r="R17" s="476">
        <v>1</v>
      </c>
      <c r="S17" s="476">
        <v>131</v>
      </c>
      <c r="T17" s="476" t="s">
        <v>280</v>
      </c>
      <c r="U17" s="137"/>
    </row>
    <row r="18" spans="1:21" s="111" customFormat="1" ht="13.5" customHeight="1">
      <c r="A18" s="114"/>
      <c r="B18" s="122"/>
      <c r="C18" s="250">
        <v>112</v>
      </c>
      <c r="D18" s="125" t="s">
        <v>330</v>
      </c>
      <c r="E18" s="472" t="s">
        <v>6</v>
      </c>
      <c r="F18" s="470" t="s">
        <v>6</v>
      </c>
      <c r="G18" s="470" t="s">
        <v>6</v>
      </c>
      <c r="H18" s="472">
        <v>1</v>
      </c>
      <c r="I18" s="470">
        <v>2</v>
      </c>
      <c r="J18" s="470" t="s">
        <v>280</v>
      </c>
      <c r="M18" s="491">
        <v>235</v>
      </c>
      <c r="N18" s="111" t="s">
        <v>295</v>
      </c>
      <c r="O18" s="490">
        <v>1</v>
      </c>
      <c r="P18" s="137">
        <v>103</v>
      </c>
      <c r="Q18" s="526" t="s">
        <v>280</v>
      </c>
      <c r="R18" s="523">
        <v>1</v>
      </c>
      <c r="S18" s="111">
        <v>131</v>
      </c>
      <c r="T18" s="471" t="s">
        <v>280</v>
      </c>
      <c r="U18" s="137"/>
    </row>
    <row r="19" spans="1:21" s="114" customFormat="1" ht="13.5" customHeight="1">
      <c r="B19" s="122"/>
      <c r="C19" s="250">
        <v>114</v>
      </c>
      <c r="D19" s="125" t="s">
        <v>290</v>
      </c>
      <c r="E19" s="472">
        <v>1</v>
      </c>
      <c r="F19" s="470">
        <v>6</v>
      </c>
      <c r="G19" s="470" t="s">
        <v>334</v>
      </c>
      <c r="H19" s="472">
        <v>1</v>
      </c>
      <c r="I19" s="470">
        <v>3</v>
      </c>
      <c r="J19" s="470" t="s">
        <v>280</v>
      </c>
      <c r="K19" s="111"/>
      <c r="L19" s="115" t="s">
        <v>150</v>
      </c>
      <c r="M19" s="644" t="s">
        <v>151</v>
      </c>
      <c r="N19" s="648"/>
      <c r="O19" s="475">
        <v>24</v>
      </c>
      <c r="P19" s="476">
        <v>705</v>
      </c>
      <c r="Q19" s="527">
        <v>1400885</v>
      </c>
      <c r="R19" s="476">
        <v>32</v>
      </c>
      <c r="S19" s="476">
        <v>710</v>
      </c>
      <c r="T19" s="476">
        <v>1263342</v>
      </c>
      <c r="U19" s="136"/>
    </row>
    <row r="20" spans="1:21" s="111" customFormat="1" ht="13.5" customHeight="1">
      <c r="B20" s="124"/>
      <c r="C20" s="250">
        <v>115</v>
      </c>
      <c r="D20" s="125" t="s">
        <v>190</v>
      </c>
      <c r="E20" s="472">
        <v>1</v>
      </c>
      <c r="F20" s="470">
        <v>15</v>
      </c>
      <c r="G20" s="470" t="s">
        <v>280</v>
      </c>
      <c r="H20" s="472">
        <v>1</v>
      </c>
      <c r="I20" s="470">
        <v>15</v>
      </c>
      <c r="J20" s="470" t="s">
        <v>280</v>
      </c>
      <c r="K20" s="114"/>
      <c r="L20" s="126"/>
      <c r="M20" s="250">
        <v>241</v>
      </c>
      <c r="N20" s="125" t="s">
        <v>187</v>
      </c>
      <c r="O20" s="472">
        <v>2</v>
      </c>
      <c r="P20" s="470">
        <v>273</v>
      </c>
      <c r="Q20" s="525" t="s">
        <v>280</v>
      </c>
      <c r="R20" s="470">
        <v>2</v>
      </c>
      <c r="S20" s="489">
        <v>279</v>
      </c>
      <c r="T20" s="470" t="s">
        <v>280</v>
      </c>
      <c r="U20" s="137"/>
    </row>
    <row r="21" spans="1:21" s="111" customFormat="1" ht="13.5" customHeight="1">
      <c r="B21" s="118"/>
      <c r="C21" s="119" t="s">
        <v>92</v>
      </c>
      <c r="D21" s="248" t="s">
        <v>93</v>
      </c>
      <c r="E21" s="472">
        <v>4</v>
      </c>
      <c r="F21" s="470">
        <v>142</v>
      </c>
      <c r="G21" s="470" t="s">
        <v>280</v>
      </c>
      <c r="H21" s="472">
        <v>5</v>
      </c>
      <c r="I21" s="470">
        <v>155</v>
      </c>
      <c r="J21" s="470">
        <v>192391</v>
      </c>
      <c r="L21" s="118"/>
      <c r="M21" s="119" t="s">
        <v>152</v>
      </c>
      <c r="N21" s="248" t="s">
        <v>153</v>
      </c>
      <c r="O21" s="472">
        <v>1</v>
      </c>
      <c r="P21" s="470">
        <v>13</v>
      </c>
      <c r="Q21" s="525" t="s">
        <v>280</v>
      </c>
      <c r="R21" s="470">
        <v>1</v>
      </c>
      <c r="S21" s="489">
        <v>13</v>
      </c>
      <c r="T21" s="470" t="s">
        <v>280</v>
      </c>
      <c r="U21" s="137"/>
    </row>
    <row r="22" spans="1:21" s="111" customFormat="1" ht="13.5" customHeight="1">
      <c r="B22" s="120" t="s">
        <v>69</v>
      </c>
      <c r="C22" s="121" t="s">
        <v>94</v>
      </c>
      <c r="D22" s="368" t="s">
        <v>95</v>
      </c>
      <c r="E22" s="473">
        <v>4</v>
      </c>
      <c r="F22" s="470">
        <v>35</v>
      </c>
      <c r="G22" s="470" t="s">
        <v>280</v>
      </c>
      <c r="H22" s="473">
        <v>3</v>
      </c>
      <c r="I22" s="470">
        <v>30</v>
      </c>
      <c r="J22" s="470">
        <v>20750</v>
      </c>
      <c r="L22" s="118"/>
      <c r="M22" s="119" t="s">
        <v>154</v>
      </c>
      <c r="N22" s="248" t="s">
        <v>155</v>
      </c>
      <c r="O22" s="472">
        <v>2</v>
      </c>
      <c r="P22" s="470">
        <v>11</v>
      </c>
      <c r="Q22" s="525" t="s">
        <v>280</v>
      </c>
      <c r="R22" s="470">
        <v>2</v>
      </c>
      <c r="S22" s="470">
        <v>11</v>
      </c>
      <c r="T22" s="470" t="s">
        <v>280</v>
      </c>
      <c r="U22" s="137"/>
    </row>
    <row r="23" spans="1:21" s="111" customFormat="1" ht="13.5" customHeight="1">
      <c r="B23" s="115" t="s">
        <v>96</v>
      </c>
      <c r="C23" s="644" t="s">
        <v>97</v>
      </c>
      <c r="D23" s="645"/>
      <c r="E23" s="475">
        <v>6</v>
      </c>
      <c r="F23" s="476">
        <v>136</v>
      </c>
      <c r="G23" s="476">
        <v>185010</v>
      </c>
      <c r="H23" s="475">
        <v>5</v>
      </c>
      <c r="I23" s="476">
        <v>140</v>
      </c>
      <c r="J23" s="476">
        <v>221102</v>
      </c>
      <c r="L23" s="118"/>
      <c r="M23" s="119" t="s">
        <v>156</v>
      </c>
      <c r="N23" s="248" t="s">
        <v>188</v>
      </c>
      <c r="O23" s="472">
        <v>14</v>
      </c>
      <c r="P23" s="470">
        <v>313</v>
      </c>
      <c r="Q23" s="525">
        <v>739415</v>
      </c>
      <c r="R23" s="470">
        <v>19</v>
      </c>
      <c r="S23" s="489">
        <v>311</v>
      </c>
      <c r="T23" s="489">
        <v>610709</v>
      </c>
      <c r="U23" s="137"/>
    </row>
    <row r="24" spans="1:21" s="111" customFormat="1" ht="13.5" customHeight="1">
      <c r="B24" s="118"/>
      <c r="C24" s="119" t="s">
        <v>98</v>
      </c>
      <c r="D24" s="248" t="s">
        <v>184</v>
      </c>
      <c r="E24" s="472">
        <v>1</v>
      </c>
      <c r="F24" s="470">
        <v>4</v>
      </c>
      <c r="G24" s="470" t="s">
        <v>280</v>
      </c>
      <c r="H24" s="472">
        <v>1</v>
      </c>
      <c r="I24" s="470">
        <v>4</v>
      </c>
      <c r="J24" s="470" t="s">
        <v>280</v>
      </c>
      <c r="L24" s="118"/>
      <c r="M24" s="119">
        <v>245</v>
      </c>
      <c r="N24" s="248" t="s">
        <v>333</v>
      </c>
      <c r="O24" s="472" t="s">
        <v>6</v>
      </c>
      <c r="P24" s="470" t="s">
        <v>6</v>
      </c>
      <c r="Q24" s="525" t="s">
        <v>6</v>
      </c>
      <c r="R24" s="470">
        <v>1</v>
      </c>
      <c r="S24" s="489">
        <v>2</v>
      </c>
      <c r="T24" s="489" t="s">
        <v>280</v>
      </c>
      <c r="U24" s="137"/>
    </row>
    <row r="25" spans="1:21" s="114" customFormat="1" ht="13.5" customHeight="1">
      <c r="B25" s="118" t="s">
        <v>69</v>
      </c>
      <c r="C25" s="119" t="s">
        <v>99</v>
      </c>
      <c r="D25" s="248" t="s">
        <v>100</v>
      </c>
      <c r="E25" s="472">
        <v>4</v>
      </c>
      <c r="F25" s="470">
        <v>119</v>
      </c>
      <c r="G25" s="470" t="s">
        <v>280</v>
      </c>
      <c r="H25" s="472">
        <v>3</v>
      </c>
      <c r="I25" s="470">
        <v>107</v>
      </c>
      <c r="J25" s="470" t="s">
        <v>280</v>
      </c>
      <c r="K25" s="111"/>
      <c r="L25" s="118"/>
      <c r="M25" s="119">
        <v>246</v>
      </c>
      <c r="N25" s="248" t="s">
        <v>296</v>
      </c>
      <c r="O25" s="472">
        <v>1</v>
      </c>
      <c r="P25" s="470">
        <v>5</v>
      </c>
      <c r="Q25" s="525" t="s">
        <v>280</v>
      </c>
      <c r="R25" s="470">
        <v>2</v>
      </c>
      <c r="S25" s="489">
        <v>7</v>
      </c>
      <c r="T25" s="470" t="s">
        <v>280</v>
      </c>
      <c r="U25" s="136"/>
    </row>
    <row r="26" spans="1:21" s="111" customFormat="1" ht="13.5" customHeight="1">
      <c r="B26" s="118"/>
      <c r="C26" s="119" t="s">
        <v>101</v>
      </c>
      <c r="D26" s="248" t="s">
        <v>185</v>
      </c>
      <c r="E26" s="472">
        <v>1</v>
      </c>
      <c r="F26" s="470">
        <v>13</v>
      </c>
      <c r="G26" s="470" t="s">
        <v>280</v>
      </c>
      <c r="H26" s="472">
        <v>1</v>
      </c>
      <c r="I26" s="470">
        <v>29</v>
      </c>
      <c r="J26" s="470" t="s">
        <v>280</v>
      </c>
      <c r="K26" s="114"/>
      <c r="L26" s="118"/>
      <c r="M26" s="119" t="s">
        <v>157</v>
      </c>
      <c r="N26" s="248" t="s">
        <v>158</v>
      </c>
      <c r="O26" s="472">
        <v>2</v>
      </c>
      <c r="P26" s="470">
        <v>15</v>
      </c>
      <c r="Q26" s="525" t="s">
        <v>280</v>
      </c>
      <c r="R26" s="470">
        <v>2</v>
      </c>
      <c r="S26" s="489">
        <v>15</v>
      </c>
      <c r="T26" s="470" t="s">
        <v>280</v>
      </c>
      <c r="U26" s="137"/>
    </row>
    <row r="27" spans="1:21" s="111" customFormat="1" ht="13.5" customHeight="1">
      <c r="B27" s="115" t="s">
        <v>102</v>
      </c>
      <c r="C27" s="646" t="s">
        <v>103</v>
      </c>
      <c r="D27" s="647"/>
      <c r="E27" s="475">
        <v>8</v>
      </c>
      <c r="F27" s="476">
        <v>88</v>
      </c>
      <c r="G27" s="476">
        <v>84331</v>
      </c>
      <c r="H27" s="475">
        <v>13</v>
      </c>
      <c r="I27" s="476">
        <v>121</v>
      </c>
      <c r="J27" s="476">
        <v>111232</v>
      </c>
      <c r="L27" s="118"/>
      <c r="M27" s="119" t="s">
        <v>159</v>
      </c>
      <c r="N27" s="248" t="s">
        <v>160</v>
      </c>
      <c r="O27" s="472">
        <v>2</v>
      </c>
      <c r="P27" s="470">
        <v>75</v>
      </c>
      <c r="Q27" s="526" t="s">
        <v>280</v>
      </c>
      <c r="R27" s="470">
        <v>3</v>
      </c>
      <c r="S27" s="489">
        <v>72</v>
      </c>
      <c r="T27" s="474">
        <v>114160</v>
      </c>
      <c r="U27" s="137"/>
    </row>
    <row r="28" spans="1:21" s="111" customFormat="1" ht="13.5" customHeight="1">
      <c r="B28" s="116"/>
      <c r="C28" s="117" t="s">
        <v>104</v>
      </c>
      <c r="D28" s="247" t="s">
        <v>105</v>
      </c>
      <c r="E28" s="469">
        <v>3</v>
      </c>
      <c r="F28" s="470">
        <v>47</v>
      </c>
      <c r="G28" s="471">
        <v>43978</v>
      </c>
      <c r="H28" s="469">
        <v>5</v>
      </c>
      <c r="I28" s="470">
        <v>57</v>
      </c>
      <c r="J28" s="471">
        <v>60193</v>
      </c>
      <c r="L28" s="115" t="s">
        <v>161</v>
      </c>
      <c r="M28" s="644" t="s">
        <v>162</v>
      </c>
      <c r="N28" s="644"/>
      <c r="O28" s="475">
        <v>4</v>
      </c>
      <c r="P28" s="476">
        <v>66</v>
      </c>
      <c r="Q28" s="527">
        <v>114668</v>
      </c>
      <c r="R28" s="476">
        <v>6</v>
      </c>
      <c r="S28" s="476">
        <v>63</v>
      </c>
      <c r="T28" s="476">
        <v>98830</v>
      </c>
      <c r="U28" s="137"/>
    </row>
    <row r="29" spans="1:21" s="111" customFormat="1" ht="13.5" customHeight="1">
      <c r="B29" s="118"/>
      <c r="C29" s="119" t="s">
        <v>106</v>
      </c>
      <c r="D29" s="248" t="s">
        <v>107</v>
      </c>
      <c r="E29" s="472">
        <v>5</v>
      </c>
      <c r="F29" s="470">
        <v>41</v>
      </c>
      <c r="G29" s="470">
        <v>40353</v>
      </c>
      <c r="H29" s="472">
        <v>7</v>
      </c>
      <c r="I29" s="470">
        <v>47</v>
      </c>
      <c r="J29" s="470">
        <v>38053</v>
      </c>
      <c r="L29" s="122"/>
      <c r="M29" s="119">
        <v>253</v>
      </c>
      <c r="N29" s="248" t="s">
        <v>297</v>
      </c>
      <c r="O29" s="472">
        <v>2</v>
      </c>
      <c r="P29" s="470">
        <v>15</v>
      </c>
      <c r="Q29" s="525" t="s">
        <v>280</v>
      </c>
      <c r="R29" s="470">
        <v>1</v>
      </c>
      <c r="S29" s="470">
        <v>6</v>
      </c>
      <c r="T29" s="470" t="s">
        <v>280</v>
      </c>
      <c r="U29" s="137"/>
    </row>
    <row r="30" spans="1:21" s="114" customFormat="1" ht="13.5" customHeight="1">
      <c r="A30" s="111"/>
      <c r="B30" s="118"/>
      <c r="C30" s="119">
        <v>139</v>
      </c>
      <c r="D30" s="248" t="s">
        <v>331</v>
      </c>
      <c r="E30" s="472" t="s">
        <v>6</v>
      </c>
      <c r="F30" s="470" t="s">
        <v>6</v>
      </c>
      <c r="G30" s="470" t="s">
        <v>6</v>
      </c>
      <c r="H30" s="472">
        <v>1</v>
      </c>
      <c r="I30" s="470">
        <v>17</v>
      </c>
      <c r="J30" s="470" t="s">
        <v>280</v>
      </c>
      <c r="K30" s="111"/>
      <c r="L30" s="118"/>
      <c r="M30" s="119" t="s">
        <v>163</v>
      </c>
      <c r="N30" s="248" t="s">
        <v>164</v>
      </c>
      <c r="O30" s="472">
        <v>2</v>
      </c>
      <c r="P30" s="470">
        <v>51</v>
      </c>
      <c r="Q30" s="525" t="s">
        <v>280</v>
      </c>
      <c r="R30" s="470">
        <v>5</v>
      </c>
      <c r="S30" s="470">
        <v>57</v>
      </c>
      <c r="T30" s="470" t="s">
        <v>280</v>
      </c>
      <c r="U30" s="136"/>
    </row>
    <row r="31" spans="1:21" s="111" customFormat="1" ht="13.5" customHeight="1">
      <c r="A31" s="114"/>
      <c r="B31" s="115" t="s">
        <v>108</v>
      </c>
      <c r="C31" s="251" t="s">
        <v>109</v>
      </c>
      <c r="D31" s="252"/>
      <c r="E31" s="475">
        <v>5</v>
      </c>
      <c r="F31" s="476">
        <v>250</v>
      </c>
      <c r="G31" s="476">
        <v>887165</v>
      </c>
      <c r="H31" s="475">
        <v>6</v>
      </c>
      <c r="I31" s="476">
        <v>267</v>
      </c>
      <c r="J31" s="476">
        <v>959574</v>
      </c>
      <c r="L31" s="115" t="s">
        <v>165</v>
      </c>
      <c r="M31" s="644" t="s">
        <v>166</v>
      </c>
      <c r="N31" s="644"/>
      <c r="O31" s="475">
        <v>6</v>
      </c>
      <c r="P31" s="476">
        <v>96</v>
      </c>
      <c r="Q31" s="527">
        <v>367930</v>
      </c>
      <c r="R31" s="476">
        <v>10</v>
      </c>
      <c r="S31" s="476">
        <v>108</v>
      </c>
      <c r="T31" s="476">
        <v>228893</v>
      </c>
      <c r="U31" s="137"/>
    </row>
    <row r="32" spans="1:21" s="111" customFormat="1" ht="13.5" customHeight="1">
      <c r="B32" s="124"/>
      <c r="C32" s="119" t="s">
        <v>110</v>
      </c>
      <c r="D32" s="248" t="s">
        <v>111</v>
      </c>
      <c r="E32" s="472">
        <v>5</v>
      </c>
      <c r="F32" s="470">
        <v>250</v>
      </c>
      <c r="G32" s="470">
        <v>887165</v>
      </c>
      <c r="H32" s="472">
        <v>6</v>
      </c>
      <c r="I32" s="470">
        <v>267</v>
      </c>
      <c r="J32" s="470">
        <v>959574</v>
      </c>
      <c r="K32" s="137"/>
      <c r="L32" s="118"/>
      <c r="M32" s="119">
        <v>264</v>
      </c>
      <c r="N32" s="248" t="s">
        <v>306</v>
      </c>
      <c r="O32" s="472" t="s">
        <v>307</v>
      </c>
      <c r="P32" s="470" t="s">
        <v>307</v>
      </c>
      <c r="Q32" s="482" t="s">
        <v>6</v>
      </c>
      <c r="R32" s="470">
        <v>2</v>
      </c>
      <c r="S32" s="489">
        <v>5</v>
      </c>
      <c r="T32" s="150" t="s">
        <v>280</v>
      </c>
      <c r="U32" s="137"/>
    </row>
    <row r="33" spans="1:21" s="111" customFormat="1" ht="13.5" customHeight="1">
      <c r="B33" s="115" t="s">
        <v>112</v>
      </c>
      <c r="C33" s="646" t="s">
        <v>113</v>
      </c>
      <c r="D33" s="647"/>
      <c r="E33" s="475">
        <v>6</v>
      </c>
      <c r="F33" s="476">
        <v>41</v>
      </c>
      <c r="G33" s="476">
        <v>32039</v>
      </c>
      <c r="H33" s="475">
        <v>14</v>
      </c>
      <c r="I33" s="476">
        <v>55</v>
      </c>
      <c r="J33" s="476">
        <v>55486</v>
      </c>
      <c r="K33" s="137"/>
      <c r="L33" s="118"/>
      <c r="M33" s="119">
        <v>265</v>
      </c>
      <c r="N33" s="248" t="s">
        <v>298</v>
      </c>
      <c r="O33" s="472">
        <v>1</v>
      </c>
      <c r="P33" s="470">
        <v>9</v>
      </c>
      <c r="Q33" s="525" t="s">
        <v>280</v>
      </c>
      <c r="R33" s="470">
        <v>2</v>
      </c>
      <c r="S33" s="489">
        <v>11</v>
      </c>
      <c r="T33" s="470" t="s">
        <v>280</v>
      </c>
      <c r="U33" s="137"/>
    </row>
    <row r="34" spans="1:21" s="111" customFormat="1" ht="13.5" customHeight="1">
      <c r="B34" s="116"/>
      <c r="C34" s="117" t="s">
        <v>114</v>
      </c>
      <c r="D34" s="247" t="s">
        <v>115</v>
      </c>
      <c r="E34" s="492">
        <v>6</v>
      </c>
      <c r="F34" s="493">
        <v>41</v>
      </c>
      <c r="G34" s="493">
        <v>32039</v>
      </c>
      <c r="H34" s="492">
        <v>14</v>
      </c>
      <c r="I34" s="493">
        <v>55</v>
      </c>
      <c r="J34" s="493">
        <v>55486</v>
      </c>
      <c r="K34" s="137"/>
      <c r="L34" s="118"/>
      <c r="M34" s="119">
        <v>266</v>
      </c>
      <c r="N34" s="248" t="s">
        <v>167</v>
      </c>
      <c r="O34" s="472">
        <v>3</v>
      </c>
      <c r="P34" s="470">
        <v>29</v>
      </c>
      <c r="Q34" s="525">
        <v>21324</v>
      </c>
      <c r="R34" s="470">
        <v>4</v>
      </c>
      <c r="S34" s="489">
        <v>39</v>
      </c>
      <c r="T34" s="470">
        <v>33417</v>
      </c>
      <c r="U34" s="137"/>
    </row>
    <row r="35" spans="1:21" s="111" customFormat="1" ht="13.5" customHeight="1">
      <c r="B35" s="115" t="s">
        <v>116</v>
      </c>
      <c r="C35" s="646" t="s">
        <v>117</v>
      </c>
      <c r="D35" s="647"/>
      <c r="E35" s="483">
        <v>5</v>
      </c>
      <c r="F35" s="484">
        <v>149</v>
      </c>
      <c r="G35" s="484">
        <v>441863</v>
      </c>
      <c r="H35" s="483">
        <v>6</v>
      </c>
      <c r="I35" s="484">
        <v>155</v>
      </c>
      <c r="J35" s="484">
        <v>577245</v>
      </c>
      <c r="K35" s="137"/>
      <c r="L35" s="118"/>
      <c r="M35" s="119">
        <v>269</v>
      </c>
      <c r="N35" s="248" t="s">
        <v>272</v>
      </c>
      <c r="O35" s="473">
        <v>2</v>
      </c>
      <c r="P35" s="470">
        <v>58</v>
      </c>
      <c r="Q35" s="525" t="s">
        <v>280</v>
      </c>
      <c r="R35" s="474">
        <v>2</v>
      </c>
      <c r="S35" s="489">
        <v>53</v>
      </c>
      <c r="T35" s="470" t="s">
        <v>280</v>
      </c>
      <c r="U35" s="137"/>
    </row>
    <row r="36" spans="1:21" s="114" customFormat="1" ht="13.5" customHeight="1">
      <c r="A36" s="111"/>
      <c r="B36" s="116"/>
      <c r="C36" s="117" t="s">
        <v>118</v>
      </c>
      <c r="D36" s="247" t="s">
        <v>119</v>
      </c>
      <c r="E36" s="469">
        <v>2</v>
      </c>
      <c r="F36" s="470">
        <v>23</v>
      </c>
      <c r="G36" s="470" t="s">
        <v>280</v>
      </c>
      <c r="H36" s="469">
        <v>2</v>
      </c>
      <c r="I36" s="470">
        <v>21</v>
      </c>
      <c r="J36" s="470" t="s">
        <v>280</v>
      </c>
      <c r="K36" s="136"/>
      <c r="L36" s="115" t="s">
        <v>168</v>
      </c>
      <c r="M36" s="644" t="s">
        <v>169</v>
      </c>
      <c r="N36" s="644"/>
      <c r="O36" s="475">
        <v>2</v>
      </c>
      <c r="P36" s="476">
        <v>15</v>
      </c>
      <c r="Q36" s="527" t="s">
        <v>280</v>
      </c>
      <c r="R36" s="476">
        <v>2</v>
      </c>
      <c r="S36" s="476">
        <v>15</v>
      </c>
      <c r="T36" s="476">
        <v>8711</v>
      </c>
      <c r="U36" s="136"/>
    </row>
    <row r="37" spans="1:21" s="111" customFormat="1" ht="13.5" customHeight="1">
      <c r="B37" s="118" t="s">
        <v>69</v>
      </c>
      <c r="C37" s="119" t="s">
        <v>120</v>
      </c>
      <c r="D37" s="248" t="s">
        <v>121</v>
      </c>
      <c r="E37" s="472">
        <v>1</v>
      </c>
      <c r="F37" s="470">
        <v>60</v>
      </c>
      <c r="G37" s="470" t="s">
        <v>280</v>
      </c>
      <c r="H37" s="472">
        <v>1</v>
      </c>
      <c r="I37" s="470">
        <v>51</v>
      </c>
      <c r="J37" s="470" t="s">
        <v>280</v>
      </c>
      <c r="L37" s="122"/>
      <c r="M37" s="119">
        <v>272</v>
      </c>
      <c r="N37" s="248" t="s">
        <v>299</v>
      </c>
      <c r="O37" s="469">
        <v>1</v>
      </c>
      <c r="P37" s="471">
        <v>6</v>
      </c>
      <c r="Q37" s="530" t="s">
        <v>280</v>
      </c>
      <c r="R37" s="471">
        <v>1</v>
      </c>
      <c r="S37" s="471">
        <v>6</v>
      </c>
      <c r="T37" s="471" t="s">
        <v>280</v>
      </c>
      <c r="U37" s="137"/>
    </row>
    <row r="38" spans="1:21" s="111" customFormat="1" ht="13.5" customHeight="1">
      <c r="B38" s="118"/>
      <c r="C38" s="119" t="s">
        <v>122</v>
      </c>
      <c r="D38" s="248" t="s">
        <v>123</v>
      </c>
      <c r="E38" s="472">
        <v>1</v>
      </c>
      <c r="F38" s="470">
        <v>36</v>
      </c>
      <c r="G38" s="470" t="s">
        <v>280</v>
      </c>
      <c r="H38" s="472">
        <v>1</v>
      </c>
      <c r="I38" s="470">
        <v>36</v>
      </c>
      <c r="J38" s="470" t="s">
        <v>280</v>
      </c>
      <c r="L38" s="118"/>
      <c r="M38" s="119" t="s">
        <v>170</v>
      </c>
      <c r="N38" s="248" t="s">
        <v>171</v>
      </c>
      <c r="O38" s="473">
        <v>1</v>
      </c>
      <c r="P38" s="474">
        <v>9</v>
      </c>
      <c r="Q38" s="526" t="s">
        <v>280</v>
      </c>
      <c r="R38" s="474">
        <v>1</v>
      </c>
      <c r="S38" s="474">
        <v>9</v>
      </c>
      <c r="T38" s="474" t="s">
        <v>280</v>
      </c>
      <c r="U38" s="137"/>
    </row>
    <row r="39" spans="1:21" s="111" customFormat="1" ht="13.5" customHeight="1">
      <c r="B39" s="120" t="s">
        <v>69</v>
      </c>
      <c r="C39" s="121">
        <v>169</v>
      </c>
      <c r="D39" s="249" t="s">
        <v>291</v>
      </c>
      <c r="E39" s="472">
        <v>1</v>
      </c>
      <c r="F39" s="470">
        <v>30</v>
      </c>
      <c r="G39" s="474" t="s">
        <v>280</v>
      </c>
      <c r="H39" s="472">
        <v>2</v>
      </c>
      <c r="I39" s="470">
        <v>47</v>
      </c>
      <c r="J39" s="474" t="s">
        <v>280</v>
      </c>
      <c r="L39" s="115" t="s">
        <v>172</v>
      </c>
      <c r="M39" s="646" t="s">
        <v>173</v>
      </c>
      <c r="N39" s="646"/>
      <c r="O39" s="475">
        <v>1</v>
      </c>
      <c r="P39" s="476">
        <v>21</v>
      </c>
      <c r="Q39" s="527" t="s">
        <v>280</v>
      </c>
      <c r="R39" s="476">
        <v>1</v>
      </c>
      <c r="S39" s="476">
        <v>21</v>
      </c>
      <c r="T39" s="476" t="s">
        <v>280</v>
      </c>
      <c r="U39" s="137"/>
    </row>
    <row r="40" spans="1:21" s="111" customFormat="1" ht="13.5" customHeight="1">
      <c r="A40" s="114"/>
      <c r="B40" s="115" t="s">
        <v>124</v>
      </c>
      <c r="C40" s="646" t="s">
        <v>125</v>
      </c>
      <c r="D40" s="647"/>
      <c r="E40" s="494">
        <v>2</v>
      </c>
      <c r="F40" s="495">
        <v>26</v>
      </c>
      <c r="G40" s="476" t="s">
        <v>280</v>
      </c>
      <c r="H40" s="475">
        <v>2</v>
      </c>
      <c r="I40" s="476">
        <v>28</v>
      </c>
      <c r="J40" s="476" t="s">
        <v>280</v>
      </c>
      <c r="L40" s="118"/>
      <c r="M40" s="119" t="s">
        <v>174</v>
      </c>
      <c r="N40" s="248" t="s">
        <v>189</v>
      </c>
      <c r="O40" s="492">
        <v>1</v>
      </c>
      <c r="P40" s="493">
        <v>21</v>
      </c>
      <c r="Q40" s="529" t="s">
        <v>280</v>
      </c>
      <c r="R40" s="493">
        <v>1</v>
      </c>
      <c r="S40" s="493">
        <v>21</v>
      </c>
      <c r="T40" s="493" t="s">
        <v>280</v>
      </c>
      <c r="U40" s="137"/>
    </row>
    <row r="41" spans="1:21" s="114" customFormat="1" ht="13.5" customHeight="1">
      <c r="B41" s="122"/>
      <c r="C41" s="253">
        <v>174</v>
      </c>
      <c r="D41" s="485" t="s">
        <v>292</v>
      </c>
      <c r="E41" s="505">
        <v>1</v>
      </c>
      <c r="F41" s="487">
        <v>4</v>
      </c>
      <c r="G41" s="470" t="s">
        <v>280</v>
      </c>
      <c r="H41" s="505">
        <v>1</v>
      </c>
      <c r="I41" s="487">
        <v>6</v>
      </c>
      <c r="J41" s="470" t="s">
        <v>280</v>
      </c>
      <c r="L41" s="115" t="s">
        <v>175</v>
      </c>
      <c r="M41" s="646" t="s">
        <v>265</v>
      </c>
      <c r="N41" s="646"/>
      <c r="O41" s="475">
        <v>2</v>
      </c>
      <c r="P41" s="476">
        <v>56</v>
      </c>
      <c r="Q41" s="527" t="s">
        <v>280</v>
      </c>
      <c r="R41" s="476">
        <v>2</v>
      </c>
      <c r="S41" s="476">
        <v>53</v>
      </c>
      <c r="T41" s="476" t="s">
        <v>280</v>
      </c>
      <c r="U41" s="136"/>
    </row>
    <row r="42" spans="1:21" s="114" customFormat="1" ht="13.5" customHeight="1">
      <c r="A42" s="111"/>
      <c r="B42" s="120" t="s">
        <v>69</v>
      </c>
      <c r="C42" s="121">
        <v>179</v>
      </c>
      <c r="D42" s="249" t="s">
        <v>199</v>
      </c>
      <c r="E42" s="486">
        <v>1</v>
      </c>
      <c r="F42" s="487">
        <v>22</v>
      </c>
      <c r="G42" s="470" t="s">
        <v>280</v>
      </c>
      <c r="H42" s="486">
        <v>1</v>
      </c>
      <c r="I42" s="487">
        <v>22</v>
      </c>
      <c r="J42" s="470" t="s">
        <v>280</v>
      </c>
      <c r="L42" s="127"/>
      <c r="M42" s="128" t="s">
        <v>176</v>
      </c>
      <c r="N42" s="522" t="s">
        <v>201</v>
      </c>
      <c r="O42" s="492">
        <v>2</v>
      </c>
      <c r="P42" s="493">
        <v>56</v>
      </c>
      <c r="Q42" s="529" t="s">
        <v>280</v>
      </c>
      <c r="R42" s="493">
        <v>2</v>
      </c>
      <c r="S42" s="493">
        <v>53</v>
      </c>
      <c r="T42" s="493" t="s">
        <v>280</v>
      </c>
      <c r="U42" s="136"/>
    </row>
    <row r="43" spans="1:21" s="111" customFormat="1" ht="13.5" customHeight="1">
      <c r="B43" s="115" t="s">
        <v>126</v>
      </c>
      <c r="C43" s="646" t="s">
        <v>211</v>
      </c>
      <c r="D43" s="647"/>
      <c r="E43" s="475">
        <v>18</v>
      </c>
      <c r="F43" s="476">
        <v>833</v>
      </c>
      <c r="G43" s="476">
        <v>1581762</v>
      </c>
      <c r="H43" s="475">
        <v>19</v>
      </c>
      <c r="I43" s="476">
        <v>846</v>
      </c>
      <c r="J43" s="476">
        <v>1614684</v>
      </c>
      <c r="L43" s="115">
        <v>30</v>
      </c>
      <c r="M43" s="646" t="s">
        <v>277</v>
      </c>
      <c r="N43" s="646"/>
      <c r="O43" s="475" t="s">
        <v>6</v>
      </c>
      <c r="P43" s="476" t="s">
        <v>6</v>
      </c>
      <c r="Q43" s="527" t="s">
        <v>6</v>
      </c>
      <c r="R43" s="475" t="s">
        <v>6</v>
      </c>
      <c r="S43" s="476" t="s">
        <v>6</v>
      </c>
      <c r="T43" s="476" t="s">
        <v>6</v>
      </c>
      <c r="U43" s="137"/>
    </row>
    <row r="44" spans="1:21" s="111" customFormat="1" ht="13.5" customHeight="1">
      <c r="B44" s="122"/>
      <c r="C44" s="119">
        <v>181</v>
      </c>
      <c r="D44" s="488" t="s">
        <v>293</v>
      </c>
      <c r="E44" s="472">
        <v>1</v>
      </c>
      <c r="F44" s="470">
        <v>40</v>
      </c>
      <c r="G44" s="470" t="s">
        <v>280</v>
      </c>
      <c r="H44" s="472">
        <v>1</v>
      </c>
      <c r="I44" s="470">
        <v>38</v>
      </c>
      <c r="J44" s="470" t="s">
        <v>280</v>
      </c>
      <c r="L44" s="115">
        <v>31</v>
      </c>
      <c r="M44" s="646" t="s">
        <v>278</v>
      </c>
      <c r="N44" s="646"/>
      <c r="O44" s="475" t="s">
        <v>6</v>
      </c>
      <c r="P44" s="476" t="s">
        <v>6</v>
      </c>
      <c r="Q44" s="527" t="s">
        <v>6</v>
      </c>
      <c r="R44" s="475" t="s">
        <v>6</v>
      </c>
      <c r="S44" s="476" t="s">
        <v>6</v>
      </c>
      <c r="T44" s="476" t="s">
        <v>6</v>
      </c>
      <c r="U44" s="137"/>
    </row>
    <row r="45" spans="1:21" s="111" customFormat="1" ht="13.5" customHeight="1">
      <c r="B45" s="123" t="s">
        <v>69</v>
      </c>
      <c r="C45" s="119" t="s">
        <v>127</v>
      </c>
      <c r="D45" s="248" t="s">
        <v>186</v>
      </c>
      <c r="E45" s="472">
        <v>10</v>
      </c>
      <c r="F45" s="470">
        <v>663</v>
      </c>
      <c r="G45" s="470">
        <v>1330641</v>
      </c>
      <c r="H45" s="472">
        <v>11</v>
      </c>
      <c r="I45" s="470">
        <v>672</v>
      </c>
      <c r="J45" s="470">
        <v>1366303</v>
      </c>
      <c r="L45" s="115" t="s">
        <v>177</v>
      </c>
      <c r="M45" s="646" t="s">
        <v>178</v>
      </c>
      <c r="N45" s="646"/>
      <c r="O45" s="475">
        <v>5</v>
      </c>
      <c r="P45" s="476">
        <v>69</v>
      </c>
      <c r="Q45" s="531">
        <v>121142</v>
      </c>
      <c r="R45" s="476">
        <v>6</v>
      </c>
      <c r="S45" s="476">
        <v>39</v>
      </c>
      <c r="T45" s="476">
        <v>55148</v>
      </c>
      <c r="U45" s="137"/>
    </row>
    <row r="46" spans="1:21" s="114" customFormat="1" ht="13.5" customHeight="1">
      <c r="A46" s="111"/>
      <c r="B46" s="123" t="s">
        <v>69</v>
      </c>
      <c r="C46" s="119" t="s">
        <v>128</v>
      </c>
      <c r="D46" s="248" t="s">
        <v>129</v>
      </c>
      <c r="E46" s="472">
        <v>1</v>
      </c>
      <c r="F46" s="470">
        <v>5</v>
      </c>
      <c r="G46" s="470" t="s">
        <v>280</v>
      </c>
      <c r="H46" s="472">
        <v>1</v>
      </c>
      <c r="I46" s="470">
        <v>5</v>
      </c>
      <c r="J46" s="470" t="s">
        <v>280</v>
      </c>
      <c r="L46" s="118"/>
      <c r="M46" s="119" t="s">
        <v>179</v>
      </c>
      <c r="N46" s="248" t="s">
        <v>180</v>
      </c>
      <c r="O46" s="469">
        <v>1</v>
      </c>
      <c r="P46" s="471">
        <v>8</v>
      </c>
      <c r="Q46" s="530" t="s">
        <v>280</v>
      </c>
      <c r="R46" s="471">
        <v>1</v>
      </c>
      <c r="S46" s="471">
        <v>8</v>
      </c>
      <c r="T46" s="471" t="s">
        <v>280</v>
      </c>
      <c r="U46" s="136"/>
    </row>
    <row r="47" spans="1:21" s="111" customFormat="1" ht="13.5" customHeight="1">
      <c r="B47" s="123" t="s">
        <v>69</v>
      </c>
      <c r="C47" s="119" t="s">
        <v>130</v>
      </c>
      <c r="D47" s="248" t="s">
        <v>131</v>
      </c>
      <c r="E47" s="472">
        <v>2</v>
      </c>
      <c r="F47" s="470">
        <v>57</v>
      </c>
      <c r="G47" s="470" t="s">
        <v>280</v>
      </c>
      <c r="H47" s="472">
        <v>3</v>
      </c>
      <c r="I47" s="470">
        <v>73</v>
      </c>
      <c r="J47" s="470">
        <v>104844</v>
      </c>
      <c r="L47" s="118"/>
      <c r="M47" s="119">
        <v>326</v>
      </c>
      <c r="N47" s="248" t="s">
        <v>300</v>
      </c>
      <c r="O47" s="472">
        <v>1</v>
      </c>
      <c r="P47" s="470">
        <v>8</v>
      </c>
      <c r="Q47" s="525" t="s">
        <v>280</v>
      </c>
      <c r="R47" s="470">
        <v>1</v>
      </c>
      <c r="S47" s="470">
        <v>8</v>
      </c>
      <c r="T47" s="470" t="s">
        <v>280</v>
      </c>
      <c r="U47" s="137"/>
    </row>
    <row r="48" spans="1:21" s="111" customFormat="1" ht="13.5" customHeight="1">
      <c r="B48" s="123"/>
      <c r="C48" s="119">
        <v>185</v>
      </c>
      <c r="D48" s="248" t="s">
        <v>294</v>
      </c>
      <c r="E48" s="472">
        <v>1</v>
      </c>
      <c r="F48" s="470">
        <v>8</v>
      </c>
      <c r="G48" s="470" t="s">
        <v>280</v>
      </c>
      <c r="H48" s="472" t="s">
        <v>6</v>
      </c>
      <c r="I48" s="470" t="s">
        <v>6</v>
      </c>
      <c r="J48" s="470" t="s">
        <v>6</v>
      </c>
      <c r="L48" s="118"/>
      <c r="M48" s="119" t="s">
        <v>181</v>
      </c>
      <c r="N48" s="248" t="s">
        <v>182</v>
      </c>
      <c r="O48" s="472">
        <v>1</v>
      </c>
      <c r="P48" s="470">
        <v>5</v>
      </c>
      <c r="Q48" s="525" t="s">
        <v>280</v>
      </c>
      <c r="R48" s="470">
        <v>1</v>
      </c>
      <c r="S48" s="470">
        <v>5</v>
      </c>
      <c r="T48" s="470" t="s">
        <v>280</v>
      </c>
      <c r="U48" s="137"/>
    </row>
    <row r="49" spans="1:21" s="111" customFormat="1" ht="13.5" customHeight="1">
      <c r="A49" s="114"/>
      <c r="B49" s="120"/>
      <c r="C49" s="121" t="s">
        <v>132</v>
      </c>
      <c r="D49" s="249" t="s">
        <v>133</v>
      </c>
      <c r="E49" s="473">
        <v>3</v>
      </c>
      <c r="F49" s="474">
        <v>60</v>
      </c>
      <c r="G49" s="474">
        <v>65114</v>
      </c>
      <c r="H49" s="473">
        <v>3</v>
      </c>
      <c r="I49" s="474">
        <v>58</v>
      </c>
      <c r="J49" s="474" t="s">
        <v>280</v>
      </c>
      <c r="L49" s="120"/>
      <c r="M49" s="121">
        <v>329</v>
      </c>
      <c r="N49" s="249" t="s">
        <v>301</v>
      </c>
      <c r="O49" s="473">
        <v>2</v>
      </c>
      <c r="P49" s="474">
        <v>48</v>
      </c>
      <c r="Q49" s="526" t="s">
        <v>280</v>
      </c>
      <c r="R49" s="474">
        <v>3</v>
      </c>
      <c r="S49" s="474">
        <v>18</v>
      </c>
      <c r="T49" s="474">
        <v>35325</v>
      </c>
      <c r="U49" s="137"/>
    </row>
    <row r="50" spans="1:21" s="111" customFormat="1" ht="13.5" customHeight="1">
      <c r="B50" s="500" t="s">
        <v>348</v>
      </c>
      <c r="C50" s="129"/>
      <c r="D50" s="129"/>
      <c r="E50" s="129"/>
      <c r="F50" s="129"/>
      <c r="G50" s="129"/>
      <c r="H50" s="129"/>
      <c r="I50" s="129"/>
      <c r="J50" s="129"/>
      <c r="L50" s="130"/>
      <c r="M50" s="131"/>
      <c r="N50" s="162"/>
      <c r="O50" s="162"/>
      <c r="S50" s="153"/>
      <c r="T50" s="520" t="s">
        <v>340</v>
      </c>
      <c r="U50" s="137"/>
    </row>
    <row r="51" spans="1:21" s="111" customFormat="1" ht="13.5" customHeight="1">
      <c r="B51" s="106" t="s">
        <v>349</v>
      </c>
      <c r="L51" s="130"/>
      <c r="M51" s="131"/>
      <c r="N51" s="162"/>
      <c r="Q51" s="114"/>
      <c r="R51" s="114"/>
      <c r="T51" s="521" t="s">
        <v>342</v>
      </c>
      <c r="U51" s="137"/>
    </row>
    <row r="52" spans="1:21" s="114" customFormat="1" ht="13.5" customHeight="1">
      <c r="B52" s="391" t="s">
        <v>336</v>
      </c>
      <c r="L52" s="129"/>
      <c r="M52" s="129"/>
      <c r="N52" s="129"/>
      <c r="O52" s="129"/>
      <c r="P52" s="129"/>
      <c r="Q52" s="129"/>
      <c r="R52" s="129"/>
      <c r="S52" s="129"/>
      <c r="T52" s="129"/>
      <c r="U52" s="136"/>
    </row>
    <row r="53" spans="1:21" s="111" customFormat="1" ht="13.5" customHeight="1">
      <c r="B53" s="102"/>
      <c r="C53" s="114"/>
      <c r="D53" s="114"/>
      <c r="E53" s="114"/>
      <c r="F53" s="114"/>
      <c r="G53" s="114"/>
      <c r="H53" s="369"/>
      <c r="I53" s="369"/>
      <c r="J53" s="369"/>
      <c r="L53" s="130"/>
      <c r="M53" s="131"/>
      <c r="N53" s="254"/>
      <c r="O53" s="369"/>
      <c r="P53" s="369"/>
      <c r="Q53" s="369"/>
      <c r="R53" s="369"/>
      <c r="S53" s="369"/>
      <c r="T53" s="369"/>
      <c r="U53" s="137"/>
    </row>
    <row r="54" spans="1:21" s="111" customFormat="1" ht="13.5" customHeight="1">
      <c r="A54" s="114"/>
      <c r="B54" s="132"/>
      <c r="L54" s="133"/>
      <c r="M54" s="660"/>
      <c r="N54" s="661"/>
      <c r="O54" s="114"/>
      <c r="P54" s="114"/>
      <c r="Q54" s="114"/>
      <c r="R54" s="114"/>
      <c r="S54" s="114"/>
      <c r="T54" s="114"/>
      <c r="U54" s="137"/>
    </row>
    <row r="55" spans="1:21" s="114" customFormat="1" ht="13.5" customHeight="1">
      <c r="B55" s="111"/>
      <c r="C55" s="111"/>
      <c r="D55" s="111"/>
      <c r="E55" s="111"/>
      <c r="F55" s="111"/>
      <c r="G55" s="111"/>
      <c r="H55" s="111"/>
      <c r="I55" s="111"/>
      <c r="J55" s="111"/>
      <c r="L55" s="133"/>
      <c r="M55" s="660"/>
      <c r="N55" s="661"/>
      <c r="U55" s="136"/>
    </row>
    <row r="56" spans="1:21" s="114" customFormat="1" ht="13.5" customHeight="1">
      <c r="A56" s="111"/>
      <c r="B56" s="111"/>
      <c r="C56" s="111"/>
      <c r="D56" s="111"/>
      <c r="E56" s="111"/>
      <c r="F56" s="111"/>
      <c r="G56" s="111"/>
      <c r="H56" s="111"/>
      <c r="I56" s="111"/>
      <c r="J56" s="111"/>
      <c r="L56" s="130"/>
      <c r="M56" s="131"/>
      <c r="N56" s="254"/>
      <c r="O56" s="111"/>
      <c r="P56" s="111"/>
      <c r="Q56" s="111"/>
      <c r="R56" s="111"/>
      <c r="S56" s="111"/>
      <c r="T56" s="111"/>
      <c r="U56" s="136"/>
    </row>
    <row r="57" spans="1:21" s="111" customFormat="1" ht="13.5" customHeight="1">
      <c r="L57" s="130"/>
      <c r="M57" s="131"/>
      <c r="N57" s="254"/>
      <c r="U57" s="137"/>
    </row>
    <row r="58" spans="1:21" s="111" customFormat="1" ht="13.5" customHeight="1">
      <c r="B58" s="114"/>
      <c r="C58" s="114"/>
      <c r="D58" s="114"/>
      <c r="E58" s="114"/>
      <c r="F58" s="114"/>
      <c r="G58" s="114"/>
      <c r="H58" s="114"/>
      <c r="I58" s="114"/>
      <c r="J58" s="114"/>
      <c r="L58" s="130"/>
      <c r="M58" s="131"/>
      <c r="N58" s="254"/>
      <c r="U58" s="137"/>
    </row>
    <row r="59" spans="1:21" s="111" customFormat="1" ht="13.5" customHeight="1">
      <c r="L59" s="130"/>
      <c r="M59" s="131"/>
      <c r="N59" s="254"/>
      <c r="U59" s="137"/>
    </row>
    <row r="60" spans="1:21" s="111" customFormat="1" ht="13.5" customHeight="1">
      <c r="A60" s="114"/>
      <c r="L60" s="133"/>
      <c r="M60" s="660"/>
      <c r="N60" s="661"/>
      <c r="O60" s="114"/>
      <c r="P60" s="114"/>
      <c r="Q60" s="114"/>
      <c r="R60" s="114"/>
      <c r="S60" s="114"/>
      <c r="T60" s="114"/>
      <c r="U60" s="137"/>
    </row>
    <row r="61" spans="1:21" s="114" customFormat="1" ht="13.5" customHeight="1">
      <c r="A61" s="111"/>
      <c r="B61" s="111"/>
      <c r="C61" s="111"/>
      <c r="D61" s="111"/>
      <c r="E61" s="111"/>
      <c r="F61" s="111"/>
      <c r="G61" s="111"/>
      <c r="H61" s="111"/>
      <c r="I61" s="111"/>
      <c r="J61" s="111"/>
      <c r="L61" s="130"/>
      <c r="M61" s="131"/>
      <c r="N61" s="254"/>
      <c r="O61" s="111"/>
      <c r="P61" s="111"/>
      <c r="Q61" s="111"/>
      <c r="R61" s="111"/>
      <c r="S61" s="111"/>
      <c r="T61" s="111"/>
      <c r="U61" s="136"/>
    </row>
    <row r="62" spans="1:21" s="111" customFormat="1" ht="13.5" customHeight="1">
      <c r="B62" s="114"/>
      <c r="C62" s="114"/>
      <c r="D62" s="114"/>
      <c r="E62" s="114"/>
      <c r="F62" s="114"/>
      <c r="G62" s="114"/>
      <c r="H62" s="114"/>
      <c r="I62" s="114"/>
      <c r="J62" s="114"/>
      <c r="L62" s="130"/>
      <c r="M62" s="131"/>
      <c r="N62" s="254"/>
      <c r="U62" s="137"/>
    </row>
    <row r="63" spans="1:21" s="111" customFormat="1" ht="13.5" customHeight="1">
      <c r="L63" s="130"/>
      <c r="M63" s="131"/>
      <c r="N63" s="254"/>
      <c r="U63" s="137"/>
    </row>
    <row r="64" spans="1:21" s="111" customFormat="1" ht="13.5" customHeight="1">
      <c r="A64" s="114"/>
      <c r="B64" s="114"/>
      <c r="C64" s="114"/>
      <c r="D64" s="114"/>
      <c r="E64" s="114"/>
      <c r="F64" s="114"/>
      <c r="G64" s="114"/>
      <c r="H64" s="114"/>
      <c r="I64" s="114"/>
      <c r="J64" s="114"/>
      <c r="L64" s="133"/>
      <c r="M64" s="660"/>
      <c r="N64" s="661"/>
      <c r="O64" s="114"/>
      <c r="P64" s="114"/>
      <c r="Q64" s="114"/>
      <c r="R64" s="114"/>
      <c r="S64" s="114"/>
      <c r="T64" s="114"/>
      <c r="U64" s="137"/>
    </row>
    <row r="65" spans="1:21" s="114" customFormat="1" ht="13.5" customHeight="1">
      <c r="A65" s="111"/>
      <c r="B65" s="111"/>
      <c r="C65" s="111"/>
      <c r="D65" s="111"/>
      <c r="E65" s="111"/>
      <c r="F65" s="111"/>
      <c r="G65" s="111"/>
      <c r="H65" s="111"/>
      <c r="I65" s="111"/>
      <c r="J65" s="111"/>
      <c r="L65" s="130"/>
      <c r="M65" s="131"/>
      <c r="N65" s="254"/>
      <c r="O65" s="111"/>
      <c r="P65" s="111"/>
      <c r="Q65" s="111"/>
      <c r="R65" s="111"/>
      <c r="S65" s="111"/>
      <c r="T65" s="111"/>
      <c r="U65" s="136"/>
    </row>
    <row r="66" spans="1:21" s="111" customFormat="1" ht="13.5" customHeight="1">
      <c r="A66" s="114"/>
      <c r="L66" s="133"/>
      <c r="M66" s="660"/>
      <c r="N66" s="661"/>
      <c r="O66" s="114"/>
      <c r="P66" s="114"/>
      <c r="Q66" s="114"/>
      <c r="R66" s="114"/>
      <c r="S66" s="114"/>
      <c r="T66" s="114"/>
      <c r="U66" s="137"/>
    </row>
    <row r="67" spans="1:21" s="114" customFormat="1" ht="13.5" customHeight="1">
      <c r="A67" s="111"/>
      <c r="B67" s="111"/>
      <c r="C67" s="111"/>
      <c r="D67" s="111"/>
      <c r="E67" s="111"/>
      <c r="F67" s="111"/>
      <c r="G67" s="111"/>
      <c r="H67" s="111"/>
      <c r="I67" s="111"/>
      <c r="J67" s="111"/>
      <c r="L67" s="133"/>
      <c r="M67" s="255"/>
      <c r="N67" s="134"/>
      <c r="O67" s="111"/>
      <c r="P67" s="111"/>
      <c r="Q67" s="111"/>
      <c r="R67" s="111"/>
      <c r="S67" s="111"/>
      <c r="T67" s="111"/>
      <c r="U67" s="136"/>
    </row>
    <row r="68" spans="1:21" s="111" customFormat="1" ht="13.5" customHeight="1">
      <c r="L68" s="130"/>
      <c r="M68" s="131"/>
      <c r="N68" s="254"/>
      <c r="U68" s="137"/>
    </row>
    <row r="69" spans="1:21" s="111" customFormat="1" ht="13.5" customHeight="1">
      <c r="L69" s="130"/>
      <c r="M69" s="131"/>
      <c r="N69" s="254"/>
    </row>
    <row r="70" spans="1:21" s="111" customFormat="1" ht="13.5" customHeight="1">
      <c r="L70" s="130"/>
      <c r="M70" s="119"/>
      <c r="N70" s="254"/>
    </row>
    <row r="71" spans="1:21" s="111" customFormat="1" ht="13.5" customHeight="1">
      <c r="L71" s="130"/>
      <c r="M71" s="119"/>
      <c r="N71" s="254"/>
      <c r="Q71" s="137"/>
    </row>
    <row r="72" spans="1:21" s="111" customFormat="1" ht="13.5" customHeight="1">
      <c r="B72" s="114"/>
      <c r="C72" s="114"/>
      <c r="D72" s="114"/>
      <c r="E72" s="114"/>
      <c r="F72" s="114"/>
      <c r="G72" s="114"/>
      <c r="H72" s="114"/>
      <c r="I72" s="114"/>
      <c r="J72" s="114"/>
      <c r="L72" s="130"/>
      <c r="M72" s="131"/>
      <c r="N72" s="254"/>
    </row>
    <row r="73" spans="1:21" s="111" customFormat="1" ht="13.5" customHeight="1">
      <c r="L73" s="130"/>
      <c r="M73" s="131"/>
      <c r="N73" s="254"/>
    </row>
    <row r="74" spans="1:21" s="111" customFormat="1" ht="13.5" customHeight="1">
      <c r="A74" s="114"/>
      <c r="B74" s="114"/>
      <c r="C74" s="114"/>
      <c r="D74" s="114"/>
      <c r="E74" s="114"/>
      <c r="F74" s="114"/>
      <c r="G74" s="114"/>
      <c r="H74" s="114"/>
      <c r="I74" s="114"/>
      <c r="J74" s="114"/>
      <c r="L74" s="133"/>
      <c r="M74" s="660"/>
      <c r="N74" s="661"/>
      <c r="O74" s="114"/>
      <c r="P74" s="114"/>
      <c r="Q74" s="114"/>
      <c r="R74" s="114"/>
      <c r="S74" s="114"/>
      <c r="T74" s="114"/>
    </row>
    <row r="75" spans="1:21" s="114" customFormat="1" ht="13.5" customHeight="1">
      <c r="A75" s="111"/>
      <c r="B75" s="111"/>
      <c r="C75" s="111"/>
      <c r="D75" s="111"/>
      <c r="E75" s="111"/>
      <c r="F75" s="111"/>
      <c r="G75" s="111"/>
      <c r="H75" s="111"/>
      <c r="I75" s="111"/>
      <c r="J75" s="111"/>
      <c r="L75" s="130"/>
      <c r="M75" s="131"/>
      <c r="N75" s="254"/>
      <c r="O75" s="111"/>
      <c r="P75" s="111"/>
      <c r="Q75" s="111"/>
      <c r="R75" s="111"/>
      <c r="S75" s="111"/>
      <c r="T75" s="111"/>
    </row>
    <row r="76" spans="1:21" s="111" customFormat="1" ht="13.5" customHeight="1">
      <c r="A76" s="114"/>
      <c r="L76" s="133"/>
      <c r="M76" s="660"/>
      <c r="N76" s="661"/>
      <c r="O76" s="114"/>
      <c r="P76" s="114"/>
      <c r="Q76" s="114"/>
      <c r="R76" s="114"/>
      <c r="S76" s="114"/>
      <c r="T76" s="114"/>
    </row>
    <row r="77" spans="1:21" s="114" customFormat="1" ht="13.5" customHeight="1">
      <c r="A77" s="111"/>
      <c r="B77" s="111"/>
      <c r="C77" s="111"/>
      <c r="D77" s="111"/>
      <c r="E77" s="111"/>
      <c r="F77" s="111"/>
      <c r="G77" s="111"/>
      <c r="H77" s="111"/>
      <c r="I77" s="111"/>
      <c r="J77" s="111"/>
      <c r="L77" s="130"/>
      <c r="M77" s="131"/>
      <c r="N77" s="254"/>
      <c r="O77" s="111"/>
      <c r="P77" s="111"/>
      <c r="Q77" s="111"/>
      <c r="R77" s="111"/>
      <c r="S77" s="111"/>
      <c r="T77" s="111"/>
    </row>
    <row r="78" spans="1:21" s="111" customFormat="1" ht="13.5" customHeight="1">
      <c r="L78" s="130"/>
      <c r="M78" s="131"/>
      <c r="N78" s="254"/>
    </row>
    <row r="79" spans="1:21" s="111" customFormat="1" ht="13.5" customHeight="1">
      <c r="L79" s="130"/>
      <c r="M79" s="131"/>
      <c r="N79" s="254"/>
    </row>
    <row r="80" spans="1:21" s="111" customFormat="1" ht="13.5" customHeight="1">
      <c r="B80" s="114"/>
      <c r="C80" s="114"/>
      <c r="D80" s="114"/>
      <c r="E80" s="114"/>
      <c r="F80" s="114"/>
      <c r="G80" s="114"/>
      <c r="H80" s="114"/>
      <c r="I80" s="114"/>
      <c r="J80" s="114"/>
      <c r="L80" s="130"/>
      <c r="M80" s="131"/>
      <c r="N80" s="254"/>
    </row>
    <row r="81" spans="1:20" s="111" customFormat="1" ht="13.5" customHeight="1">
      <c r="L81" s="130"/>
      <c r="M81" s="131"/>
      <c r="N81" s="254"/>
    </row>
    <row r="82" spans="1:20" s="111" customFormat="1" ht="13.5" customHeight="1">
      <c r="A82" s="114"/>
      <c r="B82" s="114"/>
      <c r="C82" s="114"/>
      <c r="D82" s="114"/>
      <c r="E82" s="114"/>
      <c r="F82" s="114"/>
      <c r="G82" s="114"/>
      <c r="H82" s="114"/>
      <c r="I82" s="114"/>
      <c r="J82" s="114"/>
      <c r="L82" s="133"/>
      <c r="M82" s="660"/>
      <c r="N82" s="661"/>
      <c r="O82" s="114"/>
      <c r="P82" s="114"/>
      <c r="Q82" s="114"/>
      <c r="R82" s="114"/>
      <c r="S82" s="114"/>
      <c r="T82" s="114"/>
    </row>
    <row r="83" spans="1:20" s="114" customFormat="1" ht="13.5" customHeight="1">
      <c r="A83" s="111"/>
      <c r="B83" s="111"/>
      <c r="C83" s="111"/>
      <c r="D83" s="111"/>
      <c r="E83" s="111"/>
      <c r="F83" s="111"/>
      <c r="G83" s="111"/>
      <c r="H83" s="111"/>
      <c r="I83" s="111"/>
      <c r="J83" s="111"/>
      <c r="L83" s="130"/>
      <c r="M83" s="131"/>
      <c r="N83" s="254"/>
      <c r="O83" s="111"/>
      <c r="P83" s="111"/>
      <c r="Q83" s="111"/>
      <c r="R83" s="111"/>
      <c r="S83" s="111"/>
      <c r="T83" s="111"/>
    </row>
    <row r="84" spans="1:20" s="111" customFormat="1" ht="13.5" customHeight="1">
      <c r="A84" s="114"/>
      <c r="B84" s="114"/>
      <c r="C84" s="114"/>
      <c r="D84" s="114"/>
      <c r="E84" s="114"/>
      <c r="F84" s="114"/>
      <c r="G84" s="114"/>
      <c r="H84" s="114"/>
      <c r="I84" s="114"/>
      <c r="J84" s="114"/>
      <c r="L84" s="133"/>
      <c r="M84" s="660"/>
      <c r="N84" s="661"/>
      <c r="O84" s="114"/>
      <c r="P84" s="114"/>
      <c r="Q84" s="114"/>
      <c r="R84" s="114"/>
      <c r="S84" s="114"/>
      <c r="T84" s="114"/>
    </row>
    <row r="85" spans="1:20" s="114" customFormat="1" ht="13.5" customHeight="1">
      <c r="A85" s="111"/>
      <c r="B85" s="111"/>
      <c r="C85" s="111"/>
      <c r="D85" s="111"/>
      <c r="E85" s="111"/>
      <c r="F85" s="111"/>
      <c r="G85" s="111"/>
      <c r="H85" s="111"/>
      <c r="I85" s="111"/>
      <c r="J85" s="111"/>
      <c r="L85" s="130"/>
      <c r="M85" s="119"/>
      <c r="N85" s="254"/>
      <c r="O85" s="111"/>
      <c r="P85" s="111"/>
      <c r="Q85" s="111"/>
      <c r="R85" s="111"/>
      <c r="S85" s="111"/>
      <c r="T85" s="111"/>
    </row>
    <row r="86" spans="1:20" s="111" customFormat="1" ht="13.5" customHeight="1">
      <c r="A86" s="114"/>
      <c r="B86" s="114"/>
      <c r="C86" s="114"/>
      <c r="D86" s="114"/>
      <c r="E86" s="114"/>
      <c r="F86" s="114"/>
      <c r="G86" s="114"/>
      <c r="H86" s="114"/>
      <c r="I86" s="114"/>
      <c r="J86" s="114"/>
      <c r="L86" s="133"/>
      <c r="M86" s="660"/>
      <c r="N86" s="661"/>
      <c r="O86" s="114"/>
      <c r="P86" s="114"/>
      <c r="Q86" s="114"/>
      <c r="R86" s="114"/>
      <c r="S86" s="114"/>
      <c r="T86" s="114"/>
    </row>
    <row r="87" spans="1:20" s="114" customFormat="1" ht="13.5" customHeight="1">
      <c r="A87" s="111"/>
      <c r="L87" s="130"/>
      <c r="M87" s="119"/>
      <c r="N87" s="254"/>
      <c r="O87" s="111"/>
      <c r="P87" s="111"/>
      <c r="Q87" s="111"/>
      <c r="R87" s="111"/>
      <c r="S87" s="111"/>
      <c r="T87" s="111"/>
    </row>
    <row r="88" spans="1:20" s="111" customFormat="1" ht="13.5" customHeight="1">
      <c r="A88" s="114"/>
      <c r="B88" s="114"/>
      <c r="C88" s="114"/>
      <c r="D88" s="114"/>
      <c r="E88" s="114"/>
      <c r="F88" s="114"/>
      <c r="G88" s="114"/>
      <c r="H88" s="114"/>
      <c r="I88" s="114"/>
      <c r="J88" s="114"/>
      <c r="L88" s="133"/>
      <c r="M88" s="660"/>
      <c r="N88" s="661"/>
      <c r="O88" s="114"/>
      <c r="P88" s="114"/>
      <c r="Q88" s="114"/>
      <c r="R88" s="114"/>
      <c r="S88" s="114"/>
      <c r="T88" s="114"/>
    </row>
    <row r="89" spans="1:20" s="114" customFormat="1" ht="13.5" customHeight="1">
      <c r="B89" s="111"/>
      <c r="C89" s="111"/>
      <c r="D89" s="111"/>
      <c r="E89" s="111"/>
      <c r="F89" s="111"/>
      <c r="G89" s="111"/>
      <c r="H89" s="111"/>
      <c r="I89" s="111"/>
      <c r="J89" s="111"/>
      <c r="L89" s="133"/>
      <c r="M89" s="660"/>
      <c r="N89" s="661"/>
    </row>
    <row r="90" spans="1:20" s="114" customFormat="1" ht="13.5" customHeight="1">
      <c r="B90" s="111"/>
      <c r="C90" s="111"/>
      <c r="D90" s="111"/>
      <c r="E90" s="111"/>
      <c r="F90" s="111"/>
      <c r="G90" s="111"/>
      <c r="H90" s="111"/>
      <c r="I90" s="111"/>
      <c r="J90" s="111"/>
      <c r="L90" s="133"/>
      <c r="M90" s="660"/>
      <c r="N90" s="661"/>
    </row>
    <row r="91" spans="1:20" s="114" customFormat="1" ht="13.5" customHeight="1">
      <c r="A91" s="111"/>
      <c r="B91" s="111"/>
      <c r="C91" s="111"/>
      <c r="D91" s="111"/>
      <c r="E91" s="111"/>
      <c r="F91" s="111"/>
      <c r="G91" s="111"/>
      <c r="H91" s="111"/>
      <c r="I91" s="111"/>
      <c r="J91" s="111"/>
      <c r="L91" s="130"/>
      <c r="M91" s="131"/>
      <c r="N91" s="254"/>
      <c r="O91" s="111"/>
      <c r="P91" s="111"/>
      <c r="Q91" s="111"/>
      <c r="R91" s="111"/>
      <c r="S91" s="111"/>
      <c r="T91" s="111"/>
    </row>
    <row r="92" spans="1:20" s="111" customFormat="1" ht="13.5" customHeight="1">
      <c r="B92" s="107"/>
      <c r="C92" s="107"/>
      <c r="D92" s="107"/>
      <c r="E92" s="107"/>
      <c r="F92" s="107"/>
      <c r="G92" s="107"/>
      <c r="H92" s="107"/>
      <c r="I92" s="107"/>
      <c r="J92" s="107"/>
      <c r="L92" s="130"/>
      <c r="M92" s="131"/>
      <c r="N92" s="254"/>
    </row>
    <row r="93" spans="1:20" s="111" customFormat="1" ht="13.5" customHeight="1">
      <c r="B93" s="256"/>
      <c r="C93" s="256"/>
      <c r="D93" s="107"/>
      <c r="E93" s="107"/>
      <c r="F93" s="107"/>
      <c r="G93" s="107"/>
      <c r="H93" s="107"/>
      <c r="I93" s="107"/>
      <c r="J93" s="107"/>
      <c r="L93" s="130"/>
      <c r="M93" s="131"/>
      <c r="N93" s="254"/>
    </row>
    <row r="94" spans="1:20" s="111" customFormat="1" ht="13.5" customHeight="1">
      <c r="A94" s="107"/>
      <c r="B94" s="256"/>
      <c r="C94" s="256"/>
      <c r="D94" s="107"/>
      <c r="E94" s="107"/>
      <c r="F94" s="107"/>
      <c r="G94" s="107"/>
      <c r="H94" s="107"/>
      <c r="I94" s="107"/>
      <c r="J94" s="107"/>
      <c r="L94" s="256"/>
      <c r="M94" s="256"/>
      <c r="N94" s="107"/>
      <c r="O94" s="107"/>
      <c r="P94" s="107"/>
      <c r="Q94" s="107"/>
      <c r="R94" s="107"/>
      <c r="S94" s="107"/>
      <c r="T94" s="107"/>
    </row>
  </sheetData>
  <mergeCells count="43">
    <mergeCell ref="M54:N54"/>
    <mergeCell ref="M90:N90"/>
    <mergeCell ref="M55:N55"/>
    <mergeCell ref="M60:N60"/>
    <mergeCell ref="M64:N64"/>
    <mergeCell ref="M66:N66"/>
    <mergeCell ref="M74:N74"/>
    <mergeCell ref="M76:N76"/>
    <mergeCell ref="M82:N82"/>
    <mergeCell ref="M84:N84"/>
    <mergeCell ref="M86:N86"/>
    <mergeCell ref="M88:N88"/>
    <mergeCell ref="M89:N89"/>
    <mergeCell ref="M9:N9"/>
    <mergeCell ref="M10:N10"/>
    <mergeCell ref="C13:D13"/>
    <mergeCell ref="M14:N14"/>
    <mergeCell ref="M19:N19"/>
    <mergeCell ref="C17:D17"/>
    <mergeCell ref="R3:T3"/>
    <mergeCell ref="B5:D5"/>
    <mergeCell ref="C6:D6"/>
    <mergeCell ref="O3:Q3"/>
    <mergeCell ref="B3:D4"/>
    <mergeCell ref="E3:G3"/>
    <mergeCell ref="L3:N4"/>
    <mergeCell ref="H3:J3"/>
    <mergeCell ref="M5:N5"/>
    <mergeCell ref="M45:N45"/>
    <mergeCell ref="C27:D27"/>
    <mergeCell ref="C33:D33"/>
    <mergeCell ref="C40:D40"/>
    <mergeCell ref="M31:N31"/>
    <mergeCell ref="M36:N36"/>
    <mergeCell ref="M39:N39"/>
    <mergeCell ref="M41:N41"/>
    <mergeCell ref="M43:N43"/>
    <mergeCell ref="M44:N44"/>
    <mergeCell ref="C23:D23"/>
    <mergeCell ref="C43:D43"/>
    <mergeCell ref="C35:D35"/>
    <mergeCell ref="M17:N17"/>
    <mergeCell ref="M28:N28"/>
  </mergeCells>
  <phoneticPr fontId="16"/>
  <pageMargins left="0.70866141732283472" right="0.11811023622047245" top="0.94488188976377963" bottom="0.74803149606299213" header="0.31496062992125984" footer="0.31496062992125984"/>
  <pageSetup paperSize="9" scale="67" orientation="landscape" blackAndWhite="1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C29"/>
  <sheetViews>
    <sheetView view="pageBreakPreview" zoomScale="80" zoomScaleNormal="90" zoomScaleSheetLayoutView="80" workbookViewId="0">
      <pane xSplit="3" ySplit="5" topLeftCell="S6" activePane="bottomRight" state="frozen"/>
      <selection activeCell="BT37" sqref="BT37"/>
      <selection pane="topRight" activeCell="BT37" sqref="BT37"/>
      <selection pane="bottomLeft" activeCell="BT37" sqref="BT37"/>
      <selection pane="bottomRight" activeCell="W15" sqref="W15"/>
    </sheetView>
  </sheetViews>
  <sheetFormatPr defaultRowHeight="13.5"/>
  <cols>
    <col min="1" max="1" width="2.7109375" style="257" customWidth="1"/>
    <col min="2" max="2" width="16.7109375" style="257" customWidth="1"/>
    <col min="3" max="3" width="2.7109375" style="257" customWidth="1"/>
    <col min="4" max="4" width="15.7109375" style="257" hidden="1" customWidth="1"/>
    <col min="5" max="6" width="11.7109375" style="257" hidden="1" customWidth="1"/>
    <col min="7" max="7" width="15.7109375" style="257" hidden="1" customWidth="1"/>
    <col min="8" max="9" width="11.7109375" style="257" hidden="1" customWidth="1"/>
    <col min="10" max="10" width="15.7109375" style="257" customWidth="1"/>
    <col min="11" max="12" width="11.7109375" style="257" customWidth="1"/>
    <col min="13" max="13" width="15.7109375" style="257" customWidth="1"/>
    <col min="14" max="15" width="11.7109375" style="257" customWidth="1"/>
    <col min="16" max="16" width="15.7109375" style="257" customWidth="1"/>
    <col min="17" max="18" width="11.7109375" style="257" customWidth="1"/>
    <col min="19" max="19" width="15.7109375" style="257" customWidth="1"/>
    <col min="20" max="21" width="11.7109375" style="257" customWidth="1"/>
    <col min="22" max="22" width="15.7109375" style="257" customWidth="1"/>
    <col min="23" max="24" width="11.7109375" style="257" customWidth="1"/>
    <col min="25" max="25" width="15.7109375" style="257" customWidth="1"/>
    <col min="26" max="27" width="11.7109375" style="257" customWidth="1"/>
    <col min="28" max="16384" width="9.140625" style="257"/>
  </cols>
  <sheetData>
    <row r="1" spans="1:24" ht="24.75" customHeight="1">
      <c r="B1" s="258"/>
      <c r="C1" s="258"/>
      <c r="E1" s="258"/>
      <c r="F1" s="258"/>
      <c r="G1" s="258"/>
      <c r="H1" s="258"/>
      <c r="I1" s="258"/>
      <c r="J1" s="258" t="s">
        <v>353</v>
      </c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</row>
    <row r="2" spans="1:24" ht="20.25" customHeight="1" thickBot="1">
      <c r="B2" s="260"/>
      <c r="C2" s="260"/>
      <c r="D2" s="261"/>
      <c r="E2" s="261"/>
      <c r="F2" s="261"/>
      <c r="I2" s="262"/>
      <c r="L2" s="262"/>
      <c r="O2" s="262"/>
      <c r="P2" s="304"/>
      <c r="T2" s="436"/>
      <c r="W2" s="436"/>
      <c r="X2" s="436" t="s">
        <v>279</v>
      </c>
    </row>
    <row r="3" spans="1:24" ht="20.100000000000001" customHeight="1" thickTop="1">
      <c r="A3" s="263"/>
      <c r="B3" s="264"/>
      <c r="C3" s="264"/>
      <c r="D3" s="662" t="s">
        <v>258</v>
      </c>
      <c r="E3" s="663"/>
      <c r="F3" s="664"/>
      <c r="G3" s="662" t="s">
        <v>257</v>
      </c>
      <c r="H3" s="663"/>
      <c r="I3" s="664"/>
      <c r="J3" s="667" t="s">
        <v>259</v>
      </c>
      <c r="K3" s="668"/>
      <c r="L3" s="668"/>
      <c r="M3" s="667" t="s">
        <v>264</v>
      </c>
      <c r="N3" s="668"/>
      <c r="O3" s="668"/>
      <c r="P3" s="669" t="s">
        <v>268</v>
      </c>
      <c r="Q3" s="668"/>
      <c r="R3" s="668"/>
      <c r="S3" s="669" t="s">
        <v>302</v>
      </c>
      <c r="T3" s="668"/>
      <c r="U3" s="668"/>
      <c r="V3" s="669" t="s">
        <v>316</v>
      </c>
      <c r="W3" s="668"/>
      <c r="X3" s="668"/>
    </row>
    <row r="4" spans="1:24" ht="20.100000000000001" customHeight="1">
      <c r="A4" s="265"/>
      <c r="B4" s="266"/>
      <c r="C4" s="266"/>
      <c r="D4" s="267" t="s">
        <v>220</v>
      </c>
      <c r="E4" s="268"/>
      <c r="F4" s="268"/>
      <c r="G4" s="267" t="s">
        <v>220</v>
      </c>
      <c r="H4" s="268"/>
      <c r="I4" s="268"/>
      <c r="J4" s="267" t="s">
        <v>220</v>
      </c>
      <c r="K4" s="268"/>
      <c r="L4" s="268"/>
      <c r="M4" s="267" t="s">
        <v>220</v>
      </c>
      <c r="N4" s="268"/>
      <c r="O4" s="268"/>
      <c r="P4" s="267" t="s">
        <v>220</v>
      </c>
      <c r="Q4" s="268"/>
      <c r="R4" s="268"/>
      <c r="S4" s="267" t="s">
        <v>220</v>
      </c>
      <c r="T4" s="268"/>
      <c r="U4" s="268"/>
      <c r="V4" s="267" t="s">
        <v>220</v>
      </c>
      <c r="W4" s="268"/>
      <c r="X4" s="268"/>
    </row>
    <row r="5" spans="1:24" ht="24">
      <c r="A5" s="269"/>
      <c r="B5" s="266"/>
      <c r="C5" s="266"/>
      <c r="D5" s="270"/>
      <c r="E5" s="271" t="s">
        <v>221</v>
      </c>
      <c r="F5" s="272" t="s">
        <v>222</v>
      </c>
      <c r="G5" s="270"/>
      <c r="H5" s="271" t="s">
        <v>221</v>
      </c>
      <c r="I5" s="272" t="s">
        <v>222</v>
      </c>
      <c r="J5" s="270"/>
      <c r="K5" s="271" t="s">
        <v>221</v>
      </c>
      <c r="L5" s="272" t="s">
        <v>222</v>
      </c>
      <c r="M5" s="270"/>
      <c r="N5" s="271" t="s">
        <v>221</v>
      </c>
      <c r="O5" s="272" t="s">
        <v>222</v>
      </c>
      <c r="P5" s="270"/>
      <c r="Q5" s="271" t="s">
        <v>221</v>
      </c>
      <c r="R5" s="272" t="s">
        <v>222</v>
      </c>
      <c r="S5" s="270"/>
      <c r="T5" s="271" t="s">
        <v>221</v>
      </c>
      <c r="U5" s="272" t="s">
        <v>222</v>
      </c>
      <c r="V5" s="270"/>
      <c r="W5" s="271" t="s">
        <v>221</v>
      </c>
      <c r="X5" s="272" t="s">
        <v>222</v>
      </c>
    </row>
    <row r="6" spans="1:24" ht="30" customHeight="1">
      <c r="B6" s="273" t="s">
        <v>223</v>
      </c>
      <c r="C6" s="273"/>
      <c r="D6" s="155">
        <v>654811082</v>
      </c>
      <c r="E6" s="275">
        <v>-1.8687535734387666</v>
      </c>
      <c r="F6" s="276">
        <v>100</v>
      </c>
      <c r="G6" s="155">
        <v>605759436</v>
      </c>
      <c r="H6" s="275">
        <v>-7.4909614923102339</v>
      </c>
      <c r="I6" s="276">
        <v>100</v>
      </c>
      <c r="J6" s="155">
        <v>613069301</v>
      </c>
      <c r="K6" s="275">
        <v>1.2067273847633544</v>
      </c>
      <c r="L6" s="276">
        <v>100</v>
      </c>
      <c r="M6" s="155">
        <v>632762735</v>
      </c>
      <c r="N6" s="275">
        <v>3.2122688198344491</v>
      </c>
      <c r="O6" s="276">
        <v>100</v>
      </c>
      <c r="P6" s="155">
        <v>604889350</v>
      </c>
      <c r="Q6" s="506">
        <f>P6/M6*100-100</f>
        <v>-4.4050294775971537</v>
      </c>
      <c r="R6" s="507">
        <f>P6/P6*100</f>
        <v>100</v>
      </c>
      <c r="S6" s="155">
        <v>552075394</v>
      </c>
      <c r="T6" s="506">
        <f>S6/P6*100-100</f>
        <v>-8.7311763713479138</v>
      </c>
      <c r="U6" s="507">
        <f>S6/S6*100</f>
        <v>100</v>
      </c>
      <c r="V6" s="427">
        <v>612925649</v>
      </c>
      <c r="W6" s="430">
        <f>V6/S6*100-100</f>
        <v>11.022091486294357</v>
      </c>
      <c r="X6" s="431">
        <f>V6/V6*100</f>
        <v>100</v>
      </c>
    </row>
    <row r="7" spans="1:24" ht="30" customHeight="1">
      <c r="A7" s="265"/>
      <c r="B7" s="277" t="s">
        <v>224</v>
      </c>
      <c r="C7" s="277"/>
      <c r="D7" s="154">
        <v>55829963</v>
      </c>
      <c r="E7" s="274">
        <v>5.42322505588632</v>
      </c>
      <c r="F7" s="278">
        <v>8.5261176138738595</v>
      </c>
      <c r="G7" s="154">
        <v>53459685</v>
      </c>
      <c r="H7" s="274">
        <v>-4.245530307802639</v>
      </c>
      <c r="I7" s="278">
        <v>8.8252335536049333</v>
      </c>
      <c r="J7" s="154">
        <v>56044473</v>
      </c>
      <c r="K7" s="274">
        <v>4.8350228775197621</v>
      </c>
      <c r="L7" s="278">
        <v>9.1416211688603219</v>
      </c>
      <c r="M7" s="154">
        <v>57486074</v>
      </c>
      <c r="N7" s="274">
        <v>2.5722447242924318</v>
      </c>
      <c r="O7" s="278">
        <v>9.084933549381665</v>
      </c>
      <c r="P7" s="154">
        <v>58960608</v>
      </c>
      <c r="Q7" s="508">
        <f>P7/M7*100-100</f>
        <v>2.5650281840433138</v>
      </c>
      <c r="R7" s="509">
        <f>P7/P6*100</f>
        <v>9.747337756897192</v>
      </c>
      <c r="S7" s="154">
        <v>57801858</v>
      </c>
      <c r="T7" s="508">
        <f>S7/P7*100-100</f>
        <v>-1.9652952018405188</v>
      </c>
      <c r="U7" s="509">
        <f>S7/S6*100</f>
        <v>10.469921070237012</v>
      </c>
      <c r="V7" s="428">
        <v>56745820</v>
      </c>
      <c r="W7" s="432">
        <f>V7/S7*100-100</f>
        <v>-1.8269966339144332</v>
      </c>
      <c r="X7" s="433">
        <f>V7/V6*100</f>
        <v>9.2581898134923701</v>
      </c>
    </row>
    <row r="8" spans="1:24" ht="30" customHeight="1">
      <c r="A8" s="265"/>
      <c r="B8" s="277" t="s">
        <v>225</v>
      </c>
      <c r="C8" s="277"/>
      <c r="D8" s="154">
        <v>20215084</v>
      </c>
      <c r="E8" s="274">
        <v>16.627808200178748</v>
      </c>
      <c r="F8" s="278">
        <v>3.0871627795694514</v>
      </c>
      <c r="G8" s="154">
        <v>18344663</v>
      </c>
      <c r="H8" s="274">
        <v>-9.2526006817483477</v>
      </c>
      <c r="I8" s="278">
        <v>3.0283742868513897</v>
      </c>
      <c r="J8" s="154">
        <v>17541633</v>
      </c>
      <c r="K8" s="274">
        <v>-4.3774584466337814</v>
      </c>
      <c r="L8" s="278">
        <v>2.8612806042297656</v>
      </c>
      <c r="M8" s="154">
        <v>17431070</v>
      </c>
      <c r="N8" s="274">
        <v>-0.63028909566172331</v>
      </c>
      <c r="O8" s="278">
        <v>2.7547560935300655</v>
      </c>
      <c r="P8" s="154">
        <v>17308148</v>
      </c>
      <c r="Q8" s="508">
        <f t="shared" ref="Q8:Q19" si="0">P8/M8*100-100</f>
        <v>-0.70518906756727517</v>
      </c>
      <c r="R8" s="509">
        <f>P8/P6*100</f>
        <v>2.8613742331552046</v>
      </c>
      <c r="S8" s="154">
        <v>18062457</v>
      </c>
      <c r="T8" s="508">
        <f t="shared" ref="T8" si="1">S8/P8*100-100</f>
        <v>4.3581150334512984</v>
      </c>
      <c r="U8" s="509">
        <f>S8/S6*100</f>
        <v>3.271737374334057</v>
      </c>
      <c r="V8" s="428">
        <v>18769872</v>
      </c>
      <c r="W8" s="432">
        <f t="shared" ref="W8" si="2">V8/S8*100-100</f>
        <v>3.9164937527602177</v>
      </c>
      <c r="X8" s="433">
        <f>V8/V6*100</f>
        <v>3.0623407636184599</v>
      </c>
    </row>
    <row r="9" spans="1:24" s="280" customFormat="1" ht="30" customHeight="1">
      <c r="A9" s="279"/>
      <c r="B9" s="277" t="s">
        <v>226</v>
      </c>
      <c r="C9" s="277"/>
      <c r="D9" s="154">
        <v>18845514</v>
      </c>
      <c r="E9" s="274">
        <v>8.882356703431455</v>
      </c>
      <c r="F9" s="278">
        <v>2.8780077976749943</v>
      </c>
      <c r="G9" s="154">
        <v>17041257</v>
      </c>
      <c r="H9" s="274">
        <v>-9.5739336162441617</v>
      </c>
      <c r="I9" s="278">
        <v>2.8132053728338455</v>
      </c>
      <c r="J9" s="154">
        <v>17441961</v>
      </c>
      <c r="K9" s="274">
        <v>2.3513758404089629</v>
      </c>
      <c r="L9" s="278">
        <v>2.8450227358554363</v>
      </c>
      <c r="M9" s="154">
        <v>17507346</v>
      </c>
      <c r="N9" s="274">
        <v>0.3748718392387218</v>
      </c>
      <c r="O9" s="278">
        <v>2.7668105328611046</v>
      </c>
      <c r="P9" s="154">
        <v>17050924</v>
      </c>
      <c r="Q9" s="508">
        <f>P9/M9*100-100</f>
        <v>-2.6070313570086512</v>
      </c>
      <c r="R9" s="509">
        <f>P9/P6*100</f>
        <v>2.8188500921697499</v>
      </c>
      <c r="S9" s="154">
        <v>16541180</v>
      </c>
      <c r="T9" s="508">
        <f>S9/P9*100-100</f>
        <v>-2.9895388660462032</v>
      </c>
      <c r="U9" s="509">
        <f>S9/S6*100</f>
        <v>2.9961813512739166</v>
      </c>
      <c r="V9" s="428">
        <v>20121353</v>
      </c>
      <c r="W9" s="432">
        <f>V9/S9*100-100</f>
        <v>21.644000004836414</v>
      </c>
      <c r="X9" s="433">
        <f>V9/V6*100</f>
        <v>3.2828374914360943</v>
      </c>
    </row>
    <row r="10" spans="1:24" ht="30" customHeight="1">
      <c r="A10" s="265"/>
      <c r="B10" s="277" t="s">
        <v>227</v>
      </c>
      <c r="C10" s="277"/>
      <c r="D10" s="154">
        <v>21610573</v>
      </c>
      <c r="E10" s="274">
        <v>11.932397110905129</v>
      </c>
      <c r="F10" s="278">
        <v>3.3002760023539128</v>
      </c>
      <c r="G10" s="154">
        <v>21529457</v>
      </c>
      <c r="H10" s="274">
        <v>-0.37535330506970865</v>
      </c>
      <c r="I10" s="278">
        <v>3.5541265592435609</v>
      </c>
      <c r="J10" s="154">
        <v>21556724</v>
      </c>
      <c r="K10" s="274">
        <v>0.12664973389713907</v>
      </c>
      <c r="L10" s="278">
        <v>3.5161969396996442</v>
      </c>
      <c r="M10" s="154">
        <v>21875105</v>
      </c>
      <c r="N10" s="274">
        <v>1.4769451981664758</v>
      </c>
      <c r="O10" s="278">
        <v>3.4570785841236367</v>
      </c>
      <c r="P10" s="154">
        <v>22333438</v>
      </c>
      <c r="Q10" s="508">
        <f t="shared" si="0"/>
        <v>2.0952265143413058</v>
      </c>
      <c r="R10" s="509">
        <f>P10/P6*100</f>
        <v>3.6921526226242869</v>
      </c>
      <c r="S10" s="154">
        <v>21606825</v>
      </c>
      <c r="T10" s="508">
        <f t="shared" ref="T10" si="3">S10/P10*100-100</f>
        <v>-3.2534757971432811</v>
      </c>
      <c r="U10" s="509">
        <f>S10/S6*100</f>
        <v>3.9137453389201404</v>
      </c>
      <c r="V10" s="428">
        <v>22292658</v>
      </c>
      <c r="W10" s="432">
        <f t="shared" ref="W10" si="4">V10/S10*100-100</f>
        <v>3.1741498346008683</v>
      </c>
      <c r="X10" s="433">
        <f>V10/V6*100</f>
        <v>3.6370900836620068</v>
      </c>
    </row>
    <row r="11" spans="1:24" ht="30" customHeight="1">
      <c r="A11" s="265"/>
      <c r="B11" s="277" t="s">
        <v>228</v>
      </c>
      <c r="C11" s="277"/>
      <c r="D11" s="154">
        <v>77403473</v>
      </c>
      <c r="E11" s="274">
        <v>-40.376425865764396</v>
      </c>
      <c r="F11" s="278">
        <v>11.820733510432555</v>
      </c>
      <c r="G11" s="154">
        <v>63653826</v>
      </c>
      <c r="H11" s="274">
        <v>-17.76360474161153</v>
      </c>
      <c r="I11" s="278">
        <v>10.508103087972367</v>
      </c>
      <c r="J11" s="154">
        <v>66728426</v>
      </c>
      <c r="K11" s="274">
        <v>4.8301888404948414</v>
      </c>
      <c r="L11" s="278">
        <v>10.884320237721381</v>
      </c>
      <c r="M11" s="154">
        <v>70440970</v>
      </c>
      <c r="N11" s="274">
        <v>5.5636618792716632</v>
      </c>
      <c r="O11" s="278">
        <v>11.132287997332838</v>
      </c>
      <c r="P11" s="154">
        <v>40539788</v>
      </c>
      <c r="Q11" s="508">
        <f>P11/M11*100-100</f>
        <v>-42.448566508950691</v>
      </c>
      <c r="R11" s="509">
        <f>P11/P6*100</f>
        <v>6.7020171540464384</v>
      </c>
      <c r="S11" s="154">
        <v>33797824</v>
      </c>
      <c r="T11" s="508">
        <f>S11/P11*100-100</f>
        <v>-16.630486572845427</v>
      </c>
      <c r="U11" s="509">
        <f>S11/S6*100</f>
        <v>6.1219580454621747</v>
      </c>
      <c r="V11" s="428">
        <v>44590494</v>
      </c>
      <c r="W11" s="432">
        <f>V11/S11*100-100</f>
        <v>31.933032138400392</v>
      </c>
      <c r="X11" s="433">
        <f>V11/V6*100</f>
        <v>7.2750249679957513</v>
      </c>
    </row>
    <row r="12" spans="1:24" ht="30" customHeight="1">
      <c r="A12" s="265"/>
      <c r="B12" s="277" t="s">
        <v>229</v>
      </c>
      <c r="C12" s="277"/>
      <c r="D12" s="154">
        <v>26121095</v>
      </c>
      <c r="E12" s="274">
        <v>9.8330196019333869</v>
      </c>
      <c r="F12" s="278">
        <v>3.9891039901490246</v>
      </c>
      <c r="G12" s="154">
        <v>23719987</v>
      </c>
      <c r="H12" s="274">
        <v>-9.1922180138313507</v>
      </c>
      <c r="I12" s="278">
        <v>3.915743707870198</v>
      </c>
      <c r="J12" s="154">
        <v>23369466</v>
      </c>
      <c r="K12" s="274">
        <v>-1.4777453292870746</v>
      </c>
      <c r="L12" s="278">
        <v>3.8118799884256473</v>
      </c>
      <c r="M12" s="154">
        <v>23961932</v>
      </c>
      <c r="N12" s="274">
        <v>2.5352141122950655</v>
      </c>
      <c r="O12" s="278">
        <v>3.786874712209467</v>
      </c>
      <c r="P12" s="154">
        <v>24327936</v>
      </c>
      <c r="Q12" s="508">
        <f t="shared" si="0"/>
        <v>1.5274394401920404</v>
      </c>
      <c r="R12" s="509">
        <f>P12/P6*100</f>
        <v>4.0218820185873669</v>
      </c>
      <c r="S12" s="154">
        <v>23461386</v>
      </c>
      <c r="T12" s="508">
        <f t="shared" ref="T12:T19" si="5">S12/P12*100-100</f>
        <v>-3.5619544543359609</v>
      </c>
      <c r="U12" s="509">
        <f>S12/S6*100</f>
        <v>4.2496706527731973</v>
      </c>
      <c r="V12" s="428">
        <v>20180889</v>
      </c>
      <c r="W12" s="432">
        <f t="shared" ref="W12:W19" si="6">V12/S12*100-100</f>
        <v>-13.982537093077113</v>
      </c>
      <c r="X12" s="433">
        <f>V12/V6*100</f>
        <v>3.2925509044898855</v>
      </c>
    </row>
    <row r="13" spans="1:24" ht="30" customHeight="1">
      <c r="A13" s="265"/>
      <c r="B13" s="277" t="s">
        <v>230</v>
      </c>
      <c r="C13" s="277"/>
      <c r="D13" s="154">
        <v>14293411</v>
      </c>
      <c r="E13" s="274">
        <v>3.6673153091471704</v>
      </c>
      <c r="F13" s="278">
        <v>2.1828297340880982</v>
      </c>
      <c r="G13" s="154">
        <v>15351932</v>
      </c>
      <c r="H13" s="274">
        <v>7.4056570541489322</v>
      </c>
      <c r="I13" s="278">
        <v>2.5343281652157374</v>
      </c>
      <c r="J13" s="154">
        <v>17179438</v>
      </c>
      <c r="K13" s="274">
        <v>11.904078261941237</v>
      </c>
      <c r="L13" s="278">
        <v>2.8022016388649673</v>
      </c>
      <c r="M13" s="154">
        <v>16639665</v>
      </c>
      <c r="N13" s="274">
        <v>-3.1419712332848064</v>
      </c>
      <c r="O13" s="278">
        <v>2.6296847269300714</v>
      </c>
      <c r="P13" s="154">
        <v>16172276</v>
      </c>
      <c r="Q13" s="508">
        <f t="shared" si="0"/>
        <v>-2.8088846740604367</v>
      </c>
      <c r="R13" s="509">
        <f>P13/P6*100</f>
        <v>2.6735924512474885</v>
      </c>
      <c r="S13" s="154">
        <v>12806305</v>
      </c>
      <c r="T13" s="508">
        <f t="shared" si="5"/>
        <v>-20.813217632447035</v>
      </c>
      <c r="U13" s="509">
        <f>S13/S6*100</f>
        <v>2.3196659621457427</v>
      </c>
      <c r="V13" s="428">
        <v>15275097</v>
      </c>
      <c r="W13" s="432">
        <f t="shared" si="6"/>
        <v>19.277941607669021</v>
      </c>
      <c r="X13" s="433">
        <f>V13/V6*100</f>
        <v>2.4921614921681963</v>
      </c>
    </row>
    <row r="14" spans="1:24" ht="30" customHeight="1">
      <c r="A14" s="265"/>
      <c r="B14" s="277" t="s">
        <v>231</v>
      </c>
      <c r="C14" s="277"/>
      <c r="D14" s="154">
        <v>7576293</v>
      </c>
      <c r="E14" s="274">
        <v>19.802040161226813</v>
      </c>
      <c r="F14" s="278">
        <v>1.1570196669334927</v>
      </c>
      <c r="G14" s="154">
        <v>11951783</v>
      </c>
      <c r="H14" s="274">
        <v>57.752386292346415</v>
      </c>
      <c r="I14" s="278">
        <v>1.9730246513237972</v>
      </c>
      <c r="J14" s="154">
        <v>14765651</v>
      </c>
      <c r="K14" s="274">
        <v>23.543499743929416</v>
      </c>
      <c r="L14" s="278">
        <v>2.4084799183249266</v>
      </c>
      <c r="M14" s="154">
        <v>11225721</v>
      </c>
      <c r="N14" s="274">
        <v>-23.974086885840663</v>
      </c>
      <c r="O14" s="278">
        <v>1.7740806117477823</v>
      </c>
      <c r="P14" s="154">
        <v>6612396</v>
      </c>
      <c r="Q14" s="508">
        <f t="shared" si="0"/>
        <v>-41.096024032665703</v>
      </c>
      <c r="R14" s="509">
        <f>P14/P6*100</f>
        <v>1.0931579469865025</v>
      </c>
      <c r="S14" s="154">
        <v>6286177</v>
      </c>
      <c r="T14" s="508">
        <f t="shared" si="5"/>
        <v>-4.9334462122353244</v>
      </c>
      <c r="U14" s="509">
        <f>S14/S6*100</f>
        <v>1.138644661276101</v>
      </c>
      <c r="V14" s="428">
        <v>7750614</v>
      </c>
      <c r="W14" s="432">
        <f t="shared" si="6"/>
        <v>23.296146449582949</v>
      </c>
      <c r="X14" s="433">
        <f>V14/V6*100</f>
        <v>1.2645276001494268</v>
      </c>
    </row>
    <row r="15" spans="1:24" ht="30" customHeight="1">
      <c r="A15" s="265"/>
      <c r="B15" s="277" t="s">
        <v>232</v>
      </c>
      <c r="C15" s="277"/>
      <c r="D15" s="154">
        <v>147619969</v>
      </c>
      <c r="E15" s="274">
        <v>6.099512163511676</v>
      </c>
      <c r="F15" s="278">
        <v>22.543902059372904</v>
      </c>
      <c r="G15" s="154">
        <v>116044810</v>
      </c>
      <c r="H15" s="274">
        <v>-21.389490333790818</v>
      </c>
      <c r="I15" s="278">
        <v>19.156913306423508</v>
      </c>
      <c r="J15" s="154">
        <v>113999438</v>
      </c>
      <c r="K15" s="274">
        <v>-1.7625708551722425</v>
      </c>
      <c r="L15" s="278">
        <v>18.594869750295977</v>
      </c>
      <c r="M15" s="154">
        <v>130405894</v>
      </c>
      <c r="N15" s="274">
        <v>14.39169901872674</v>
      </c>
      <c r="O15" s="278">
        <v>20.608971860518935</v>
      </c>
      <c r="P15" s="154">
        <v>132850661</v>
      </c>
      <c r="Q15" s="508">
        <f t="shared" si="0"/>
        <v>1.8747365820750446</v>
      </c>
      <c r="R15" s="509">
        <f>P15/P6*100</f>
        <v>21.962803775599621</v>
      </c>
      <c r="S15" s="154">
        <v>100682088</v>
      </c>
      <c r="T15" s="508">
        <f t="shared" si="5"/>
        <v>-24.214085769584543</v>
      </c>
      <c r="U15" s="509">
        <f>S15/S6*100</f>
        <v>18.237017822967854</v>
      </c>
      <c r="V15" s="428">
        <v>126187576</v>
      </c>
      <c r="W15" s="432">
        <f t="shared" si="6"/>
        <v>25.332696715626327</v>
      </c>
      <c r="X15" s="433">
        <f>V15/V6*100</f>
        <v>20.587746035082308</v>
      </c>
    </row>
    <row r="16" spans="1:24" ht="30" customHeight="1">
      <c r="A16" s="265"/>
      <c r="B16" s="277" t="s">
        <v>233</v>
      </c>
      <c r="C16" s="277"/>
      <c r="D16" s="154">
        <v>8750501</v>
      </c>
      <c r="E16" s="274">
        <v>-4.9112949242599342</v>
      </c>
      <c r="F16" s="278">
        <v>1.3363397841822109</v>
      </c>
      <c r="G16" s="154">
        <v>9373102</v>
      </c>
      <c r="H16" s="274">
        <v>7.1150326135612119</v>
      </c>
      <c r="I16" s="278">
        <v>1.5473307459960062</v>
      </c>
      <c r="J16" s="154">
        <v>9560688</v>
      </c>
      <c r="K16" s="274">
        <v>2.0013225077460959</v>
      </c>
      <c r="L16" s="278">
        <v>1.5594791623728685</v>
      </c>
      <c r="M16" s="154">
        <v>9550474</v>
      </c>
      <c r="N16" s="274">
        <v>-0.10683331576137789</v>
      </c>
      <c r="O16" s="278">
        <v>1.5093294013276555</v>
      </c>
      <c r="P16" s="154">
        <v>9684570</v>
      </c>
      <c r="Q16" s="508">
        <f t="shared" si="0"/>
        <v>1.404076907596405</v>
      </c>
      <c r="R16" s="509">
        <f>P16/P6*100</f>
        <v>1.6010481917064667</v>
      </c>
      <c r="S16" s="154">
        <v>9130523</v>
      </c>
      <c r="T16" s="508">
        <f t="shared" si="5"/>
        <v>-5.7209251417461076</v>
      </c>
      <c r="U16" s="509">
        <f>S16/S6*100</f>
        <v>1.6538543646812125</v>
      </c>
      <c r="V16" s="428">
        <v>8914957</v>
      </c>
      <c r="W16" s="432">
        <f t="shared" si="6"/>
        <v>-2.3609381412214816</v>
      </c>
      <c r="X16" s="433">
        <f>V16/V6*100</f>
        <v>1.4544924028787054</v>
      </c>
    </row>
    <row r="17" spans="1:81" ht="30" customHeight="1">
      <c r="A17" s="265"/>
      <c r="B17" s="277" t="s">
        <v>234</v>
      </c>
      <c r="C17" s="277"/>
      <c r="D17" s="154">
        <v>24001101</v>
      </c>
      <c r="E17" s="274">
        <v>-2.2292699916694971</v>
      </c>
      <c r="F17" s="278">
        <v>3.6653474047343626</v>
      </c>
      <c r="G17" s="154">
        <v>24554720</v>
      </c>
      <c r="H17" s="274">
        <v>2.3066400162225875</v>
      </c>
      <c r="I17" s="278">
        <v>4.0535431296195279</v>
      </c>
      <c r="J17" s="154">
        <v>25643215</v>
      </c>
      <c r="K17" s="274">
        <v>4.4329359080453941</v>
      </c>
      <c r="L17" s="278">
        <v>4.1827595931116441</v>
      </c>
      <c r="M17" s="154">
        <v>25346872</v>
      </c>
      <c r="N17" s="274">
        <v>-1.1556390257617863</v>
      </c>
      <c r="O17" s="278">
        <v>4.0057466405634647</v>
      </c>
      <c r="P17" s="154">
        <v>24370178</v>
      </c>
      <c r="Q17" s="508">
        <f t="shared" si="0"/>
        <v>-3.8533117617037647</v>
      </c>
      <c r="R17" s="509">
        <f>P17/P6*100</f>
        <v>4.0288654445643655</v>
      </c>
      <c r="S17" s="154">
        <v>23271419</v>
      </c>
      <c r="T17" s="508">
        <f t="shared" si="5"/>
        <v>-4.5086211516386925</v>
      </c>
      <c r="U17" s="509">
        <f>S17/S6*100</f>
        <v>4.2152610409584748</v>
      </c>
      <c r="V17" s="428">
        <v>24363626</v>
      </c>
      <c r="W17" s="432">
        <f t="shared" si="6"/>
        <v>4.6933407885440914</v>
      </c>
      <c r="X17" s="433">
        <f>V17/V6*100</f>
        <v>3.9749725011100003</v>
      </c>
    </row>
    <row r="18" spans="1:81" ht="30" customHeight="1">
      <c r="A18" s="265"/>
      <c r="B18" s="277" t="s">
        <v>235</v>
      </c>
      <c r="C18" s="277"/>
      <c r="D18" s="154">
        <v>14591448</v>
      </c>
      <c r="E18" s="274">
        <v>6.4682569650802009</v>
      </c>
      <c r="F18" s="278">
        <v>2.2283446937753566</v>
      </c>
      <c r="G18" s="154">
        <v>19523753</v>
      </c>
      <c r="H18" s="274">
        <v>33.802711012642476</v>
      </c>
      <c r="I18" s="278">
        <v>3.2230208626911097</v>
      </c>
      <c r="J18" s="154">
        <v>15357127</v>
      </c>
      <c r="K18" s="274">
        <v>-21.341316907666268</v>
      </c>
      <c r="L18" s="278">
        <v>2.5049577551755444</v>
      </c>
      <c r="M18" s="154">
        <v>15516374</v>
      </c>
      <c r="N18" s="274">
        <v>1.0369582800220343</v>
      </c>
      <c r="O18" s="278">
        <v>2.4521630528700462</v>
      </c>
      <c r="P18" s="154">
        <v>16073204</v>
      </c>
      <c r="Q18" s="508">
        <f t="shared" si="0"/>
        <v>3.5886605981526429</v>
      </c>
      <c r="R18" s="509">
        <f>P18/P6*100</f>
        <v>2.6572139185455987</v>
      </c>
      <c r="S18" s="154">
        <v>14183252</v>
      </c>
      <c r="T18" s="508">
        <f t="shared" si="5"/>
        <v>-11.758402369558667</v>
      </c>
      <c r="U18" s="509">
        <f>S18/S6*100</f>
        <v>2.5690788167965337</v>
      </c>
      <c r="V18" s="428">
        <v>14905141</v>
      </c>
      <c r="W18" s="432">
        <f t="shared" si="6"/>
        <v>5.0897283641297548</v>
      </c>
      <c r="X18" s="433">
        <f>V18/V6*100</f>
        <v>2.4318024583108935</v>
      </c>
    </row>
    <row r="19" spans="1:81" ht="30" customHeight="1">
      <c r="A19" s="269"/>
      <c r="B19" s="281" t="s">
        <v>236</v>
      </c>
      <c r="C19" s="281"/>
      <c r="D19" s="156">
        <v>11491283</v>
      </c>
      <c r="E19" s="282">
        <v>2.0560352077989563</v>
      </c>
      <c r="F19" s="283">
        <v>1.7549005073191477</v>
      </c>
      <c r="G19" s="156">
        <v>10888852</v>
      </c>
      <c r="H19" s="282">
        <v>-5.2425042530063877</v>
      </c>
      <c r="I19" s="283">
        <v>1.7975538395079989</v>
      </c>
      <c r="J19" s="156">
        <v>12448090</v>
      </c>
      <c r="K19" s="282">
        <v>14.319581164295371</v>
      </c>
      <c r="L19" s="283">
        <v>2.0304539763604965</v>
      </c>
      <c r="M19" s="156">
        <v>12421826</v>
      </c>
      <c r="N19" s="282">
        <v>-0.21098819176275185</v>
      </c>
      <c r="O19" s="282">
        <v>1.9631096006309536</v>
      </c>
      <c r="P19" s="156">
        <v>12513804</v>
      </c>
      <c r="Q19" s="510">
        <f t="shared" si="0"/>
        <v>0.74045474473720674</v>
      </c>
      <c r="R19" s="511">
        <f>P19/P6*100</f>
        <v>2.0687757190633294</v>
      </c>
      <c r="S19" s="156">
        <v>13786617</v>
      </c>
      <c r="T19" s="510">
        <f t="shared" si="5"/>
        <v>10.171271661279022</v>
      </c>
      <c r="U19" s="511">
        <f>S19/S6*100</f>
        <v>2.4972344628712069</v>
      </c>
      <c r="V19" s="429">
        <v>12932989</v>
      </c>
      <c r="W19" s="434">
        <f t="shared" si="6"/>
        <v>-6.1917147622219488</v>
      </c>
      <c r="X19" s="435">
        <f>V19/V6*100</f>
        <v>2.1100420615616953</v>
      </c>
    </row>
    <row r="20" spans="1:81" s="135" customFormat="1" ht="13.5" customHeight="1">
      <c r="A20" s="500" t="s">
        <v>337</v>
      </c>
      <c r="B20" s="284"/>
      <c r="C20" s="284"/>
      <c r="D20" s="284"/>
      <c r="E20" s="284"/>
      <c r="F20" s="284"/>
      <c r="G20" s="284"/>
      <c r="H20" s="284"/>
      <c r="I20" s="284"/>
      <c r="J20" s="284"/>
      <c r="K20" s="284"/>
      <c r="Q20" s="407"/>
      <c r="R20" s="392"/>
      <c r="S20" s="366"/>
      <c r="T20" s="366"/>
      <c r="U20" s="366"/>
      <c r="V20" s="366"/>
      <c r="W20" s="366"/>
      <c r="X20" s="366"/>
      <c r="Y20" s="366"/>
      <c r="Z20" s="366"/>
      <c r="AA20" s="292"/>
      <c r="AB20" s="284"/>
      <c r="AC20" s="284"/>
      <c r="AD20" s="284"/>
      <c r="AE20" s="284"/>
      <c r="AF20" s="284"/>
      <c r="AG20" s="284"/>
      <c r="AH20" s="284"/>
      <c r="AI20" s="284"/>
      <c r="AJ20" s="284"/>
      <c r="AK20" s="284"/>
      <c r="AL20" s="284"/>
      <c r="AM20" s="284"/>
      <c r="AN20" s="284"/>
      <c r="AO20" s="284"/>
      <c r="AP20" s="284"/>
      <c r="AQ20" s="284"/>
      <c r="AR20" s="284"/>
      <c r="AS20" s="284"/>
      <c r="AT20" s="284"/>
      <c r="AU20" s="284"/>
      <c r="AV20" s="284"/>
      <c r="AX20" s="284"/>
      <c r="AY20" s="284"/>
      <c r="AZ20" s="284"/>
      <c r="BA20" s="284"/>
      <c r="BB20" s="284"/>
      <c r="BD20" s="284"/>
      <c r="BE20" s="284"/>
      <c r="BF20" s="284"/>
      <c r="BG20" s="284"/>
      <c r="BH20" s="284"/>
      <c r="BJ20" s="284"/>
      <c r="BK20" s="284"/>
      <c r="BL20" s="284"/>
      <c r="BN20" s="284"/>
      <c r="BP20" s="284"/>
      <c r="BQ20" s="284"/>
      <c r="BR20" s="284"/>
      <c r="BS20" s="284"/>
      <c r="BT20" s="284"/>
      <c r="BU20" s="162" t="s">
        <v>243</v>
      </c>
      <c r="BV20" s="284"/>
      <c r="BW20" s="284"/>
      <c r="BX20" s="284"/>
      <c r="BY20" s="284"/>
      <c r="BZ20" s="284"/>
      <c r="CA20" s="284"/>
      <c r="CB20" s="284"/>
      <c r="CC20" s="284"/>
    </row>
    <row r="21" spans="1:81" s="101" customFormat="1">
      <c r="A21" s="106" t="s">
        <v>349</v>
      </c>
      <c r="H21" s="135"/>
      <c r="I21" s="135"/>
      <c r="R21" s="390"/>
      <c r="U21" s="468"/>
      <c r="X21" s="519"/>
      <c r="Y21" s="364"/>
      <c r="Z21" s="364"/>
      <c r="AA21" s="293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X21" s="135"/>
      <c r="AY21" s="135"/>
      <c r="AZ21" s="135"/>
      <c r="BA21" s="135"/>
      <c r="BB21" s="135"/>
      <c r="BD21" s="135"/>
      <c r="BE21" s="135"/>
      <c r="BF21" s="135"/>
      <c r="BG21" s="135"/>
      <c r="BH21" s="135"/>
      <c r="BJ21" s="135"/>
      <c r="BK21" s="135"/>
      <c r="BL21" s="135"/>
      <c r="BN21" s="135"/>
      <c r="BP21" s="135"/>
      <c r="BQ21" s="135"/>
      <c r="BR21" s="135"/>
      <c r="BS21" s="135"/>
      <c r="BT21" s="135"/>
      <c r="BU21" s="162" t="s">
        <v>244</v>
      </c>
      <c r="BV21" s="135"/>
      <c r="BW21" s="135"/>
      <c r="BX21" s="135"/>
      <c r="BY21" s="135"/>
      <c r="BZ21" s="135"/>
      <c r="CA21" s="135"/>
      <c r="CB21" s="135"/>
    </row>
    <row r="22" spans="1:81" ht="15" customHeight="1">
      <c r="A22" s="391" t="s">
        <v>336</v>
      </c>
      <c r="M22" s="103"/>
      <c r="P22" s="101"/>
    </row>
    <row r="26" spans="1:81">
      <c r="Q26" s="665"/>
      <c r="R26" s="665"/>
      <c r="S26" s="665"/>
      <c r="T26" s="665"/>
      <c r="U26" s="665"/>
      <c r="V26" s="665"/>
      <c r="W26" s="665"/>
      <c r="X26" s="665"/>
      <c r="Y26" s="665"/>
      <c r="Z26" s="665"/>
      <c r="AA26" s="665"/>
    </row>
    <row r="27" spans="1:81">
      <c r="Q27" s="666"/>
      <c r="R27" s="666"/>
      <c r="S27" s="666"/>
      <c r="T27" s="666"/>
      <c r="U27" s="666"/>
      <c r="V27" s="666"/>
      <c r="W27" s="666"/>
      <c r="X27" s="666"/>
      <c r="Y27" s="666"/>
      <c r="Z27" s="666"/>
      <c r="AA27" s="666"/>
    </row>
    <row r="28" spans="1:81">
      <c r="Q28" s="265"/>
      <c r="R28" s="265"/>
      <c r="T28" s="265"/>
      <c r="U28" s="265"/>
      <c r="W28" s="265"/>
      <c r="X28" s="265"/>
      <c r="Y28" s="265"/>
      <c r="Z28" s="265"/>
      <c r="AA28" s="265"/>
    </row>
    <row r="29" spans="1:81">
      <c r="N29" s="364"/>
      <c r="O29" s="364"/>
      <c r="P29" s="364"/>
      <c r="Q29" s="364"/>
      <c r="R29" s="364"/>
      <c r="S29" s="468"/>
      <c r="T29" s="468"/>
      <c r="U29" s="468"/>
      <c r="V29" s="519"/>
      <c r="W29" s="519"/>
      <c r="X29" s="519"/>
    </row>
  </sheetData>
  <mergeCells count="9">
    <mergeCell ref="G3:I3"/>
    <mergeCell ref="Q26:AA26"/>
    <mergeCell ref="Q27:AA27"/>
    <mergeCell ref="M3:O3"/>
    <mergeCell ref="D3:F3"/>
    <mergeCell ref="J3:L3"/>
    <mergeCell ref="P3:R3"/>
    <mergeCell ref="S3:U3"/>
    <mergeCell ref="V3:X3"/>
  </mergeCells>
  <phoneticPr fontId="16"/>
  <pageMargins left="0.70866141732283472" right="0.11811023622047245" top="0.94488188976377963" bottom="0.74803149606299213" header="0.31496062992125984" footer="0.31496062992125984"/>
  <pageSetup paperSize="9" scale="70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V39"/>
  <sheetViews>
    <sheetView showGridLines="0" view="pageBreakPreview" topLeftCell="AA1" zoomScale="80" zoomScaleNormal="100" zoomScaleSheetLayoutView="80" workbookViewId="0">
      <pane ySplit="7" topLeftCell="A18" activePane="bottomLeft" state="frozen"/>
      <selection activeCell="W15" sqref="W15"/>
      <selection pane="bottomLeft" activeCell="W15" sqref="W15"/>
    </sheetView>
  </sheetViews>
  <sheetFormatPr defaultRowHeight="13.5"/>
  <cols>
    <col min="1" max="1" width="4.140625" style="3" customWidth="1"/>
    <col min="2" max="2" width="28.28515625" style="1" customWidth="1"/>
    <col min="3" max="3" width="1" style="1" customWidth="1"/>
    <col min="4" max="4" width="8.5703125" style="1" hidden="1" customWidth="1"/>
    <col min="5" max="5" width="0.85546875" style="1" hidden="1" customWidth="1"/>
    <col min="6" max="6" width="8.5703125" style="1" hidden="1" customWidth="1"/>
    <col min="7" max="7" width="0.85546875" style="1" hidden="1" customWidth="1"/>
    <col min="8" max="8" width="14.28515625" style="1" hidden="1" customWidth="1"/>
    <col min="9" max="9" width="0.85546875" style="1" hidden="1" customWidth="1"/>
    <col min="10" max="10" width="8.5703125" style="1" hidden="1" customWidth="1"/>
    <col min="11" max="11" width="0.85546875" style="1" hidden="1" customWidth="1"/>
    <col min="12" max="12" width="8.5703125" style="1" hidden="1" customWidth="1"/>
    <col min="13" max="13" width="0.85546875" style="1" hidden="1" customWidth="1"/>
    <col min="14" max="14" width="14.28515625" style="1" hidden="1" customWidth="1"/>
    <col min="15" max="15" width="0.85546875" style="1" hidden="1" customWidth="1"/>
    <col min="16" max="16" width="8.5703125" style="1" customWidth="1"/>
    <col min="17" max="17" width="0.85546875" style="1" customWidth="1"/>
    <col min="18" max="18" width="8.5703125" style="1" customWidth="1"/>
    <col min="19" max="19" width="0.85546875" style="1" customWidth="1"/>
    <col min="20" max="20" width="14.28515625" style="1" customWidth="1"/>
    <col min="21" max="21" width="1.5703125" style="1" customWidth="1"/>
    <col min="22" max="22" width="8.7109375" style="1" customWidth="1"/>
    <col min="23" max="23" width="0.85546875" style="1" customWidth="1"/>
    <col min="24" max="24" width="8.5703125" style="1" customWidth="1"/>
    <col min="25" max="25" width="0.85546875" style="1" customWidth="1"/>
    <col min="26" max="26" width="14.28515625" style="1" customWidth="1"/>
    <col min="27" max="27" width="0.85546875" style="1" customWidth="1"/>
    <col min="28" max="28" width="8.5703125" style="1" customWidth="1"/>
    <col min="29" max="29" width="0.85546875" style="1" customWidth="1"/>
    <col min="30" max="30" width="8.5703125" style="1" customWidth="1"/>
    <col min="31" max="31" width="0.85546875" style="1" customWidth="1"/>
    <col min="32" max="32" width="14.28515625" style="1" customWidth="1"/>
    <col min="33" max="33" width="2.5703125" style="1" customWidth="1"/>
    <col min="34" max="34" width="8.5703125" style="1" customWidth="1"/>
    <col min="35" max="35" width="0.85546875" style="1" customWidth="1"/>
    <col min="36" max="36" width="8.5703125" style="1" customWidth="1"/>
    <col min="37" max="37" width="0.85546875" style="1" customWidth="1"/>
    <col min="38" max="38" width="14.28515625" style="1" customWidth="1"/>
    <col min="39" max="39" width="2.5703125" style="1" customWidth="1"/>
    <col min="40" max="40" width="8.5703125" style="1" customWidth="1"/>
    <col min="41" max="41" width="0.85546875" style="1" customWidth="1"/>
    <col min="42" max="42" width="8.5703125" style="1" customWidth="1"/>
    <col min="43" max="43" width="0.85546875" style="1" customWidth="1"/>
    <col min="44" max="44" width="14.28515625" style="1" customWidth="1"/>
    <col min="45" max="45" width="2.5703125" style="1" customWidth="1"/>
    <col min="46" max="16384" width="9.140625" style="1"/>
  </cols>
  <sheetData>
    <row r="1" spans="1:48" ht="22.5" customHeight="1">
      <c r="A1" s="543" t="s">
        <v>198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3"/>
      <c r="AL1" s="543"/>
      <c r="AM1" s="543"/>
      <c r="AN1" s="543"/>
      <c r="AO1" s="543"/>
      <c r="AP1" s="543"/>
      <c r="AQ1" s="543"/>
      <c r="AR1" s="543"/>
      <c r="AS1" s="543"/>
      <c r="AT1" s="543"/>
    </row>
    <row r="2" spans="1:48" ht="22.5" customHeight="1" thickBot="1"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288"/>
      <c r="W2" s="288"/>
      <c r="X2" s="288"/>
      <c r="Y2" s="288"/>
      <c r="Z2" s="288"/>
      <c r="AA2" s="288"/>
      <c r="AB2" s="158"/>
      <c r="AC2" s="158"/>
      <c r="AD2" s="158"/>
      <c r="AE2" s="158"/>
      <c r="AF2" s="157"/>
      <c r="AG2" s="158"/>
      <c r="AH2" s="439"/>
      <c r="AI2" s="439"/>
      <c r="AJ2" s="439"/>
      <c r="AK2" s="439"/>
      <c r="AL2" s="440"/>
      <c r="AM2" s="439"/>
      <c r="AN2" s="446"/>
      <c r="AO2" s="446"/>
      <c r="AP2" s="446"/>
      <c r="AQ2" s="446"/>
      <c r="AR2" s="440"/>
      <c r="AS2" s="446"/>
      <c r="AT2" s="50" t="s">
        <v>0</v>
      </c>
    </row>
    <row r="3" spans="1:48" ht="20.100000000000001" customHeight="1" thickTop="1">
      <c r="A3" s="547" t="s">
        <v>23</v>
      </c>
      <c r="B3" s="547"/>
      <c r="C3" s="548"/>
      <c r="D3" s="58" t="s">
        <v>250</v>
      </c>
      <c r="E3" s="59"/>
      <c r="F3" s="59"/>
      <c r="G3" s="59"/>
      <c r="H3" s="59"/>
      <c r="I3" s="27"/>
      <c r="J3" s="58" t="s">
        <v>251</v>
      </c>
      <c r="K3" s="59"/>
      <c r="L3" s="59"/>
      <c r="M3" s="59"/>
      <c r="N3" s="59"/>
      <c r="O3" s="27"/>
      <c r="P3" s="58" t="s">
        <v>252</v>
      </c>
      <c r="Q3" s="59"/>
      <c r="R3" s="59"/>
      <c r="S3" s="59"/>
      <c r="T3" s="59"/>
      <c r="U3" s="27"/>
      <c r="V3" s="58" t="s">
        <v>260</v>
      </c>
      <c r="W3" s="59"/>
      <c r="X3" s="59"/>
      <c r="Y3" s="59"/>
      <c r="Z3" s="59"/>
      <c r="AA3" s="27"/>
      <c r="AB3" s="58" t="s">
        <v>269</v>
      </c>
      <c r="AC3" s="59"/>
      <c r="AD3" s="59"/>
      <c r="AE3" s="59"/>
      <c r="AF3" s="59"/>
      <c r="AG3" s="27"/>
      <c r="AH3" s="58" t="s">
        <v>282</v>
      </c>
      <c r="AI3" s="59"/>
      <c r="AJ3" s="59"/>
      <c r="AK3" s="59"/>
      <c r="AL3" s="59"/>
      <c r="AM3" s="27"/>
      <c r="AN3" s="58" t="s">
        <v>308</v>
      </c>
      <c r="AO3" s="59"/>
      <c r="AP3" s="59"/>
      <c r="AQ3" s="59"/>
      <c r="AR3" s="59"/>
      <c r="AS3" s="27"/>
      <c r="AT3" s="544" t="s">
        <v>18</v>
      </c>
    </row>
    <row r="4" spans="1:48" ht="20.100000000000001" customHeight="1">
      <c r="A4" s="549"/>
      <c r="B4" s="549"/>
      <c r="C4" s="550"/>
      <c r="D4" s="561" t="s">
        <v>261</v>
      </c>
      <c r="E4" s="562"/>
      <c r="F4" s="562"/>
      <c r="G4" s="563"/>
      <c r="H4" s="561" t="s">
        <v>249</v>
      </c>
      <c r="I4" s="563"/>
      <c r="J4" s="561" t="s">
        <v>253</v>
      </c>
      <c r="K4" s="562"/>
      <c r="L4" s="562"/>
      <c r="M4" s="563"/>
      <c r="N4" s="561" t="s">
        <v>254</v>
      </c>
      <c r="O4" s="563"/>
      <c r="P4" s="561" t="s">
        <v>255</v>
      </c>
      <c r="Q4" s="562"/>
      <c r="R4" s="562"/>
      <c r="S4" s="563"/>
      <c r="T4" s="561" t="s">
        <v>256</v>
      </c>
      <c r="U4" s="563"/>
      <c r="V4" s="561" t="s">
        <v>262</v>
      </c>
      <c r="W4" s="562"/>
      <c r="X4" s="562"/>
      <c r="Y4" s="563"/>
      <c r="Z4" s="561" t="s">
        <v>263</v>
      </c>
      <c r="AA4" s="563"/>
      <c r="AB4" s="561" t="s">
        <v>281</v>
      </c>
      <c r="AC4" s="562"/>
      <c r="AD4" s="562"/>
      <c r="AE4" s="563"/>
      <c r="AF4" s="561" t="s">
        <v>284</v>
      </c>
      <c r="AG4" s="563"/>
      <c r="AH4" s="561" t="s">
        <v>283</v>
      </c>
      <c r="AI4" s="562"/>
      <c r="AJ4" s="562"/>
      <c r="AK4" s="563"/>
      <c r="AL4" s="561" t="s">
        <v>303</v>
      </c>
      <c r="AM4" s="563"/>
      <c r="AN4" s="561" t="s">
        <v>309</v>
      </c>
      <c r="AO4" s="562"/>
      <c r="AP4" s="562"/>
      <c r="AQ4" s="563"/>
      <c r="AR4" s="561" t="s">
        <v>310</v>
      </c>
      <c r="AS4" s="563"/>
      <c r="AT4" s="545"/>
    </row>
    <row r="5" spans="1:48" ht="21" customHeight="1">
      <c r="A5" s="549"/>
      <c r="B5" s="549"/>
      <c r="C5" s="550"/>
      <c r="D5" s="553" t="s">
        <v>12</v>
      </c>
      <c r="E5" s="554"/>
      <c r="F5" s="553" t="s">
        <v>13</v>
      </c>
      <c r="G5" s="554"/>
      <c r="H5" s="557" t="s">
        <v>24</v>
      </c>
      <c r="I5" s="558"/>
      <c r="J5" s="553" t="s">
        <v>12</v>
      </c>
      <c r="K5" s="554"/>
      <c r="L5" s="553" t="s">
        <v>13</v>
      </c>
      <c r="M5" s="554"/>
      <c r="N5" s="557" t="s">
        <v>24</v>
      </c>
      <c r="O5" s="558"/>
      <c r="P5" s="553" t="s">
        <v>12</v>
      </c>
      <c r="Q5" s="554"/>
      <c r="R5" s="553" t="s">
        <v>13</v>
      </c>
      <c r="S5" s="554"/>
      <c r="T5" s="557" t="s">
        <v>24</v>
      </c>
      <c r="U5" s="558"/>
      <c r="V5" s="553" t="s">
        <v>12</v>
      </c>
      <c r="W5" s="554"/>
      <c r="X5" s="553" t="s">
        <v>13</v>
      </c>
      <c r="Y5" s="554"/>
      <c r="Z5" s="557" t="s">
        <v>24</v>
      </c>
      <c r="AA5" s="558"/>
      <c r="AB5" s="553" t="s">
        <v>12</v>
      </c>
      <c r="AC5" s="554"/>
      <c r="AD5" s="553" t="s">
        <v>13</v>
      </c>
      <c r="AE5" s="554"/>
      <c r="AF5" s="557" t="s">
        <v>24</v>
      </c>
      <c r="AG5" s="558"/>
      <c r="AH5" s="553" t="s">
        <v>12</v>
      </c>
      <c r="AI5" s="554"/>
      <c r="AJ5" s="553" t="s">
        <v>13</v>
      </c>
      <c r="AK5" s="554"/>
      <c r="AL5" s="557" t="s">
        <v>24</v>
      </c>
      <c r="AM5" s="558"/>
      <c r="AN5" s="553" t="s">
        <v>12</v>
      </c>
      <c r="AO5" s="554"/>
      <c r="AP5" s="553" t="s">
        <v>13</v>
      </c>
      <c r="AQ5" s="554"/>
      <c r="AR5" s="557" t="s">
        <v>24</v>
      </c>
      <c r="AS5" s="558"/>
      <c r="AT5" s="545"/>
    </row>
    <row r="6" spans="1:48" ht="21" customHeight="1">
      <c r="A6" s="551"/>
      <c r="B6" s="551"/>
      <c r="C6" s="552"/>
      <c r="D6" s="555"/>
      <c r="E6" s="556"/>
      <c r="F6" s="555"/>
      <c r="G6" s="556"/>
      <c r="H6" s="559"/>
      <c r="I6" s="560"/>
      <c r="J6" s="555"/>
      <c r="K6" s="556"/>
      <c r="L6" s="555"/>
      <c r="M6" s="556"/>
      <c r="N6" s="559"/>
      <c r="O6" s="560"/>
      <c r="P6" s="555"/>
      <c r="Q6" s="556"/>
      <c r="R6" s="555"/>
      <c r="S6" s="556"/>
      <c r="T6" s="559"/>
      <c r="U6" s="560"/>
      <c r="V6" s="555"/>
      <c r="W6" s="556"/>
      <c r="X6" s="555"/>
      <c r="Y6" s="556"/>
      <c r="Z6" s="559"/>
      <c r="AA6" s="560"/>
      <c r="AB6" s="555"/>
      <c r="AC6" s="556"/>
      <c r="AD6" s="555"/>
      <c r="AE6" s="556"/>
      <c r="AF6" s="559"/>
      <c r="AG6" s="560"/>
      <c r="AH6" s="555"/>
      <c r="AI6" s="556"/>
      <c r="AJ6" s="555"/>
      <c r="AK6" s="556"/>
      <c r="AL6" s="559"/>
      <c r="AM6" s="560"/>
      <c r="AN6" s="555"/>
      <c r="AO6" s="556"/>
      <c r="AP6" s="555"/>
      <c r="AQ6" s="556"/>
      <c r="AR6" s="559"/>
      <c r="AS6" s="560"/>
      <c r="AT6" s="546"/>
    </row>
    <row r="7" spans="1:48" s="2" customFormat="1" ht="24.75" customHeight="1">
      <c r="A7" s="564" t="s">
        <v>51</v>
      </c>
      <c r="B7" s="564"/>
      <c r="C7" s="565"/>
      <c r="D7" s="165">
        <v>242</v>
      </c>
      <c r="E7" s="49"/>
      <c r="F7" s="49">
        <v>7240</v>
      </c>
      <c r="G7" s="49"/>
      <c r="H7" s="49">
        <v>18845514</v>
      </c>
      <c r="I7" s="166"/>
      <c r="J7" s="165">
        <v>218</v>
      </c>
      <c r="K7" s="49"/>
      <c r="L7" s="49">
        <v>7687</v>
      </c>
      <c r="M7" s="49"/>
      <c r="N7" s="49">
        <v>17041257</v>
      </c>
      <c r="O7" s="166"/>
      <c r="P7" s="165">
        <v>210</v>
      </c>
      <c r="Q7" s="49"/>
      <c r="R7" s="49">
        <v>7575</v>
      </c>
      <c r="S7" s="49"/>
      <c r="T7" s="49">
        <v>17441961</v>
      </c>
      <c r="U7" s="166"/>
      <c r="V7" s="165">
        <v>210</v>
      </c>
      <c r="W7" s="49"/>
      <c r="X7" s="49">
        <v>7376</v>
      </c>
      <c r="Y7" s="49"/>
      <c r="Z7" s="287">
        <v>17507346</v>
      </c>
      <c r="AA7" s="236"/>
      <c r="AB7" s="165">
        <v>212</v>
      </c>
      <c r="AC7" s="49"/>
      <c r="AD7" s="49">
        <v>7401</v>
      </c>
      <c r="AE7" s="49">
        <v>0</v>
      </c>
      <c r="AF7" s="287">
        <v>17050924</v>
      </c>
      <c r="AG7" s="166"/>
      <c r="AH7" s="165">
        <v>209</v>
      </c>
      <c r="AI7" s="49"/>
      <c r="AJ7" s="49">
        <v>6942</v>
      </c>
      <c r="AK7" s="49">
        <v>0</v>
      </c>
      <c r="AL7" s="287">
        <v>16541180</v>
      </c>
      <c r="AM7" s="166"/>
      <c r="AN7" s="165">
        <v>255</v>
      </c>
      <c r="AO7" s="49"/>
      <c r="AP7" s="49">
        <v>7399</v>
      </c>
      <c r="AQ7" s="49"/>
      <c r="AR7" s="287">
        <v>20121353</v>
      </c>
      <c r="AS7" s="166"/>
      <c r="AT7" s="18" t="s">
        <v>3</v>
      </c>
    </row>
    <row r="8" spans="1:48" s="2" customFormat="1" ht="5.25" customHeight="1">
      <c r="A8" s="14"/>
      <c r="B8" s="15"/>
      <c r="C8" s="16"/>
      <c r="D8" s="53"/>
      <c r="E8" s="51"/>
      <c r="F8" s="51"/>
      <c r="G8" s="51"/>
      <c r="H8" s="51"/>
      <c r="I8" s="75"/>
      <c r="J8" s="53"/>
      <c r="K8" s="51"/>
      <c r="L8" s="51"/>
      <c r="M8" s="51"/>
      <c r="N8" s="51"/>
      <c r="O8" s="75"/>
      <c r="P8" s="53"/>
      <c r="Q8" s="51"/>
      <c r="R8" s="51"/>
      <c r="S8" s="51"/>
      <c r="T8" s="51"/>
      <c r="U8" s="75"/>
      <c r="V8" s="53"/>
      <c r="W8" s="51"/>
      <c r="X8" s="51"/>
      <c r="Y8" s="51"/>
      <c r="Z8" s="51"/>
      <c r="AA8" s="74"/>
      <c r="AB8" s="53"/>
      <c r="AC8" s="51"/>
      <c r="AD8" s="51"/>
      <c r="AE8" s="51"/>
      <c r="AF8" s="51"/>
      <c r="AG8" s="75"/>
      <c r="AH8" s="53"/>
      <c r="AI8" s="51"/>
      <c r="AJ8" s="51"/>
      <c r="AK8" s="51"/>
      <c r="AL8" s="51"/>
      <c r="AM8" s="75"/>
      <c r="AN8" s="53"/>
      <c r="AO8" s="51"/>
      <c r="AP8" s="51"/>
      <c r="AQ8" s="51"/>
      <c r="AR8" s="51"/>
      <c r="AS8" s="75"/>
      <c r="AT8" s="11"/>
    </row>
    <row r="9" spans="1:48" ht="22.5" customHeight="1">
      <c r="A9" s="71" t="s">
        <v>203</v>
      </c>
      <c r="B9" s="30" t="s">
        <v>31</v>
      </c>
      <c r="C9" s="38"/>
      <c r="D9" s="32">
        <v>104</v>
      </c>
      <c r="E9" s="33"/>
      <c r="F9" s="33">
        <v>3944</v>
      </c>
      <c r="G9" s="33"/>
      <c r="H9" s="33">
        <v>9416258</v>
      </c>
      <c r="I9" s="78"/>
      <c r="J9" s="32">
        <v>95</v>
      </c>
      <c r="K9" s="33"/>
      <c r="L9" s="33">
        <v>4337</v>
      </c>
      <c r="M9" s="33"/>
      <c r="N9" s="33">
        <v>9415126</v>
      </c>
      <c r="O9" s="78"/>
      <c r="P9" s="32">
        <v>91</v>
      </c>
      <c r="Q9" s="33"/>
      <c r="R9" s="33">
        <v>4255</v>
      </c>
      <c r="S9" s="33"/>
      <c r="T9" s="33">
        <v>9473646</v>
      </c>
      <c r="U9" s="78"/>
      <c r="V9" s="141">
        <v>91</v>
      </c>
      <c r="W9" s="33"/>
      <c r="X9" s="141">
        <v>4069</v>
      </c>
      <c r="Y9" s="33"/>
      <c r="Z9" s="141">
        <v>9679784</v>
      </c>
      <c r="AA9" s="294"/>
      <c r="AB9" s="305">
        <v>90</v>
      </c>
      <c r="AC9" s="33"/>
      <c r="AD9" s="141">
        <v>3933</v>
      </c>
      <c r="AE9" s="33"/>
      <c r="AF9" s="141">
        <v>8962261</v>
      </c>
      <c r="AG9" s="78"/>
      <c r="AH9" s="305">
        <v>83</v>
      </c>
      <c r="AI9" s="33"/>
      <c r="AJ9" s="141">
        <v>3599</v>
      </c>
      <c r="AK9" s="33"/>
      <c r="AL9" s="141">
        <v>8964765</v>
      </c>
      <c r="AM9" s="78"/>
      <c r="AN9" s="305">
        <v>92</v>
      </c>
      <c r="AO9" s="33"/>
      <c r="AP9" s="141">
        <v>3875</v>
      </c>
      <c r="AQ9" s="33"/>
      <c r="AR9" s="141">
        <v>10075394</v>
      </c>
      <c r="AS9" s="78"/>
      <c r="AT9" s="72" t="s">
        <v>206</v>
      </c>
    </row>
    <row r="10" spans="1:48" ht="22.5" customHeight="1">
      <c r="A10" s="17">
        <v>10</v>
      </c>
      <c r="B10" s="30" t="s">
        <v>32</v>
      </c>
      <c r="C10" s="38"/>
      <c r="D10" s="32">
        <v>7</v>
      </c>
      <c r="E10" s="33"/>
      <c r="F10" s="33">
        <v>153</v>
      </c>
      <c r="G10" s="33"/>
      <c r="H10" s="33">
        <v>2427372</v>
      </c>
      <c r="I10" s="78"/>
      <c r="J10" s="32">
        <v>7</v>
      </c>
      <c r="K10" s="33"/>
      <c r="L10" s="33">
        <v>181</v>
      </c>
      <c r="M10" s="33"/>
      <c r="N10" s="33">
        <v>960454</v>
      </c>
      <c r="O10" s="78"/>
      <c r="P10" s="32">
        <v>7</v>
      </c>
      <c r="Q10" s="33"/>
      <c r="R10" s="33">
        <v>184</v>
      </c>
      <c r="S10" s="33"/>
      <c r="T10" s="33">
        <v>889673</v>
      </c>
      <c r="U10" s="78"/>
      <c r="V10" s="141">
        <v>7</v>
      </c>
      <c r="W10" s="33"/>
      <c r="X10" s="141">
        <v>162</v>
      </c>
      <c r="Y10" s="33"/>
      <c r="Z10" s="141">
        <v>811208</v>
      </c>
      <c r="AA10" s="294"/>
      <c r="AB10" s="305">
        <v>6</v>
      </c>
      <c r="AC10" s="33"/>
      <c r="AD10" s="141">
        <v>175</v>
      </c>
      <c r="AE10" s="33"/>
      <c r="AF10" s="141">
        <v>798982</v>
      </c>
      <c r="AG10" s="78"/>
      <c r="AH10" s="305">
        <v>6</v>
      </c>
      <c r="AI10" s="33"/>
      <c r="AJ10" s="141">
        <v>177</v>
      </c>
      <c r="AK10" s="33"/>
      <c r="AL10" s="141">
        <v>1164634</v>
      </c>
      <c r="AM10" s="78"/>
      <c r="AN10" s="305">
        <v>7</v>
      </c>
      <c r="AO10" s="33"/>
      <c r="AP10" s="141">
        <v>182</v>
      </c>
      <c r="AQ10" s="33"/>
      <c r="AR10" s="141">
        <v>3235208</v>
      </c>
      <c r="AS10" s="78"/>
      <c r="AT10" s="24">
        <v>10</v>
      </c>
    </row>
    <row r="11" spans="1:48" ht="22.5" customHeight="1">
      <c r="A11" s="17">
        <v>11</v>
      </c>
      <c r="B11" s="30" t="s">
        <v>9</v>
      </c>
      <c r="C11" s="38"/>
      <c r="D11" s="32">
        <v>17</v>
      </c>
      <c r="E11" s="33"/>
      <c r="F11" s="33">
        <v>337</v>
      </c>
      <c r="G11" s="33"/>
      <c r="H11" s="33">
        <v>343631</v>
      </c>
      <c r="I11" s="78"/>
      <c r="J11" s="32">
        <v>17</v>
      </c>
      <c r="K11" s="33"/>
      <c r="L11" s="33">
        <v>353</v>
      </c>
      <c r="M11" s="33"/>
      <c r="N11" s="33">
        <v>293356</v>
      </c>
      <c r="O11" s="78"/>
      <c r="P11" s="32">
        <v>15</v>
      </c>
      <c r="Q11" s="33"/>
      <c r="R11" s="33">
        <v>313</v>
      </c>
      <c r="S11" s="33"/>
      <c r="T11" s="33">
        <v>282305</v>
      </c>
      <c r="U11" s="78"/>
      <c r="V11" s="141">
        <v>14</v>
      </c>
      <c r="W11" s="33"/>
      <c r="X11" s="141">
        <v>283</v>
      </c>
      <c r="Y11" s="33"/>
      <c r="Z11" s="141">
        <v>264144</v>
      </c>
      <c r="AA11" s="294"/>
      <c r="AB11" s="305">
        <v>14</v>
      </c>
      <c r="AC11" s="33"/>
      <c r="AD11" s="141">
        <v>282</v>
      </c>
      <c r="AE11" s="33"/>
      <c r="AF11" s="141">
        <v>275632</v>
      </c>
      <c r="AG11" s="78"/>
      <c r="AH11" s="305">
        <v>10</v>
      </c>
      <c r="AI11" s="33"/>
      <c r="AJ11" s="141">
        <v>198</v>
      </c>
      <c r="AK11" s="33"/>
      <c r="AL11" s="141">
        <v>252586</v>
      </c>
      <c r="AM11" s="78"/>
      <c r="AN11" s="305">
        <v>11</v>
      </c>
      <c r="AO11" s="33"/>
      <c r="AP11" s="141">
        <v>205</v>
      </c>
      <c r="AQ11" s="33"/>
      <c r="AR11" s="141">
        <v>228188</v>
      </c>
      <c r="AS11" s="78"/>
      <c r="AT11" s="24">
        <v>11</v>
      </c>
      <c r="AV11" s="2"/>
    </row>
    <row r="12" spans="1:48" ht="22.5" customHeight="1">
      <c r="A12" s="17">
        <v>12</v>
      </c>
      <c r="B12" s="30" t="s">
        <v>200</v>
      </c>
      <c r="C12" s="38"/>
      <c r="D12" s="32">
        <v>6</v>
      </c>
      <c r="E12" s="33"/>
      <c r="F12" s="33">
        <v>172</v>
      </c>
      <c r="G12" s="33"/>
      <c r="H12" s="33">
        <v>332109</v>
      </c>
      <c r="I12" s="78"/>
      <c r="J12" s="32">
        <v>6</v>
      </c>
      <c r="K12" s="33"/>
      <c r="L12" s="33">
        <v>168</v>
      </c>
      <c r="M12" s="33"/>
      <c r="N12" s="33">
        <v>267444</v>
      </c>
      <c r="O12" s="78"/>
      <c r="P12" s="32">
        <v>6</v>
      </c>
      <c r="Q12" s="33"/>
      <c r="R12" s="33">
        <v>166</v>
      </c>
      <c r="S12" s="33"/>
      <c r="T12" s="33">
        <v>264743</v>
      </c>
      <c r="U12" s="78"/>
      <c r="V12" s="141">
        <v>6</v>
      </c>
      <c r="W12" s="33"/>
      <c r="X12" s="141">
        <v>171</v>
      </c>
      <c r="Y12" s="33"/>
      <c r="Z12" s="141">
        <v>251604</v>
      </c>
      <c r="AA12" s="294"/>
      <c r="AB12" s="305">
        <v>6</v>
      </c>
      <c r="AC12" s="33"/>
      <c r="AD12" s="141">
        <v>171</v>
      </c>
      <c r="AE12" s="33"/>
      <c r="AF12" s="141">
        <v>291565</v>
      </c>
      <c r="AG12" s="78"/>
      <c r="AH12" s="305">
        <v>6</v>
      </c>
      <c r="AI12" s="33"/>
      <c r="AJ12" s="141">
        <v>136</v>
      </c>
      <c r="AK12" s="33"/>
      <c r="AL12" s="141">
        <v>185010</v>
      </c>
      <c r="AM12" s="78"/>
      <c r="AN12" s="305">
        <v>5</v>
      </c>
      <c r="AO12" s="33"/>
      <c r="AP12" s="141">
        <v>140</v>
      </c>
      <c r="AQ12" s="33"/>
      <c r="AR12" s="141">
        <v>221102</v>
      </c>
      <c r="AS12" s="78"/>
      <c r="AT12" s="24">
        <v>12</v>
      </c>
    </row>
    <row r="13" spans="1:48" ht="22.5" customHeight="1">
      <c r="A13" s="17">
        <v>13</v>
      </c>
      <c r="B13" s="30" t="s">
        <v>33</v>
      </c>
      <c r="C13" s="38"/>
      <c r="D13" s="32">
        <v>10</v>
      </c>
      <c r="E13" s="33"/>
      <c r="F13" s="33">
        <v>120</v>
      </c>
      <c r="G13" s="33"/>
      <c r="H13" s="33">
        <v>144119</v>
      </c>
      <c r="I13" s="78"/>
      <c r="J13" s="32">
        <v>10</v>
      </c>
      <c r="K13" s="33"/>
      <c r="L13" s="33">
        <v>127</v>
      </c>
      <c r="M13" s="33"/>
      <c r="N13" s="33">
        <v>161074</v>
      </c>
      <c r="O13" s="78"/>
      <c r="P13" s="32">
        <v>8</v>
      </c>
      <c r="Q13" s="33"/>
      <c r="R13" s="33">
        <v>118</v>
      </c>
      <c r="S13" s="33"/>
      <c r="T13" s="33">
        <v>135371</v>
      </c>
      <c r="U13" s="78"/>
      <c r="V13" s="141">
        <v>9</v>
      </c>
      <c r="W13" s="33"/>
      <c r="X13" s="141">
        <v>125</v>
      </c>
      <c r="Y13" s="33"/>
      <c r="Z13" s="141">
        <v>155830</v>
      </c>
      <c r="AA13" s="294"/>
      <c r="AB13" s="305">
        <v>10</v>
      </c>
      <c r="AC13" s="33"/>
      <c r="AD13" s="141">
        <v>149</v>
      </c>
      <c r="AE13" s="33"/>
      <c r="AF13" s="141">
        <v>375666</v>
      </c>
      <c r="AG13" s="78"/>
      <c r="AH13" s="305">
        <v>8</v>
      </c>
      <c r="AI13" s="33"/>
      <c r="AJ13" s="141">
        <v>88</v>
      </c>
      <c r="AK13" s="33"/>
      <c r="AL13" s="141">
        <v>84331</v>
      </c>
      <c r="AM13" s="78"/>
      <c r="AN13" s="305">
        <v>13</v>
      </c>
      <c r="AO13" s="33"/>
      <c r="AP13" s="141">
        <v>121</v>
      </c>
      <c r="AQ13" s="33"/>
      <c r="AR13" s="141">
        <v>111232</v>
      </c>
      <c r="AS13" s="78"/>
      <c r="AT13" s="24">
        <v>13</v>
      </c>
    </row>
    <row r="14" spans="1:48" ht="22.5" customHeight="1">
      <c r="A14" s="17">
        <v>14</v>
      </c>
      <c r="B14" s="28" t="s">
        <v>34</v>
      </c>
      <c r="C14" s="38"/>
      <c r="D14" s="32">
        <v>9</v>
      </c>
      <c r="E14" s="33"/>
      <c r="F14" s="33">
        <v>315</v>
      </c>
      <c r="G14" s="33"/>
      <c r="H14" s="33">
        <v>1085187</v>
      </c>
      <c r="I14" s="78"/>
      <c r="J14" s="32">
        <v>8</v>
      </c>
      <c r="K14" s="33"/>
      <c r="L14" s="33">
        <v>291</v>
      </c>
      <c r="M14" s="33"/>
      <c r="N14" s="33">
        <v>1080733</v>
      </c>
      <c r="O14" s="78"/>
      <c r="P14" s="32">
        <v>7</v>
      </c>
      <c r="Q14" s="33"/>
      <c r="R14" s="33">
        <v>295</v>
      </c>
      <c r="S14" s="33"/>
      <c r="T14" s="33">
        <v>1111961</v>
      </c>
      <c r="U14" s="78"/>
      <c r="V14" s="141">
        <v>8</v>
      </c>
      <c r="W14" s="33"/>
      <c r="X14" s="141">
        <v>330</v>
      </c>
      <c r="Y14" s="33"/>
      <c r="Z14" s="141">
        <v>1156705</v>
      </c>
      <c r="AA14" s="294"/>
      <c r="AB14" s="305">
        <v>9</v>
      </c>
      <c r="AC14" s="33"/>
      <c r="AD14" s="141">
        <v>336</v>
      </c>
      <c r="AE14" s="33"/>
      <c r="AF14" s="141">
        <v>1225238</v>
      </c>
      <c r="AG14" s="78"/>
      <c r="AH14" s="305">
        <v>5</v>
      </c>
      <c r="AI14" s="33"/>
      <c r="AJ14" s="141">
        <v>250</v>
      </c>
      <c r="AK14" s="33"/>
      <c r="AL14" s="141">
        <v>887165</v>
      </c>
      <c r="AM14" s="78"/>
      <c r="AN14" s="305">
        <v>6</v>
      </c>
      <c r="AO14" s="33"/>
      <c r="AP14" s="141">
        <v>267</v>
      </c>
      <c r="AQ14" s="33"/>
      <c r="AR14" s="141">
        <v>959574</v>
      </c>
      <c r="AS14" s="78"/>
      <c r="AT14" s="24">
        <v>14</v>
      </c>
    </row>
    <row r="15" spans="1:48" ht="22.5" customHeight="1">
      <c r="A15" s="17">
        <v>15</v>
      </c>
      <c r="B15" s="28" t="s">
        <v>10</v>
      </c>
      <c r="C15" s="38"/>
      <c r="D15" s="32">
        <v>5</v>
      </c>
      <c r="E15" s="33"/>
      <c r="F15" s="33">
        <v>40</v>
      </c>
      <c r="G15" s="33"/>
      <c r="H15" s="33">
        <v>37070</v>
      </c>
      <c r="I15" s="78"/>
      <c r="J15" s="32">
        <v>4</v>
      </c>
      <c r="K15" s="33"/>
      <c r="L15" s="33">
        <v>30</v>
      </c>
      <c r="M15" s="33"/>
      <c r="N15" s="33">
        <v>19476</v>
      </c>
      <c r="O15" s="78"/>
      <c r="P15" s="32">
        <v>5</v>
      </c>
      <c r="Q15" s="33"/>
      <c r="R15" s="33">
        <v>39</v>
      </c>
      <c r="S15" s="33"/>
      <c r="T15" s="33">
        <v>31395</v>
      </c>
      <c r="U15" s="78"/>
      <c r="V15" s="141">
        <v>6</v>
      </c>
      <c r="W15" s="33"/>
      <c r="X15" s="141">
        <v>47</v>
      </c>
      <c r="Y15" s="33"/>
      <c r="Z15" s="142">
        <v>45146</v>
      </c>
      <c r="AA15" s="294"/>
      <c r="AB15" s="305">
        <v>5</v>
      </c>
      <c r="AC15" s="33"/>
      <c r="AD15" s="141">
        <v>35</v>
      </c>
      <c r="AE15" s="33"/>
      <c r="AF15" s="142">
        <v>31498</v>
      </c>
      <c r="AG15" s="78"/>
      <c r="AH15" s="305">
        <v>6</v>
      </c>
      <c r="AI15" s="33"/>
      <c r="AJ15" s="141">
        <v>41</v>
      </c>
      <c r="AK15" s="33"/>
      <c r="AL15" s="142">
        <v>32039</v>
      </c>
      <c r="AM15" s="78"/>
      <c r="AN15" s="305">
        <v>14</v>
      </c>
      <c r="AO15" s="33"/>
      <c r="AP15" s="141">
        <v>55</v>
      </c>
      <c r="AQ15" s="33"/>
      <c r="AR15" s="142">
        <v>55486</v>
      </c>
      <c r="AS15" s="78"/>
      <c r="AT15" s="24">
        <v>15</v>
      </c>
    </row>
    <row r="16" spans="1:48" ht="22.5" customHeight="1">
      <c r="A16" s="17">
        <v>16</v>
      </c>
      <c r="B16" s="28" t="s">
        <v>11</v>
      </c>
      <c r="C16" s="38"/>
      <c r="D16" s="32">
        <v>3</v>
      </c>
      <c r="E16" s="33"/>
      <c r="F16" s="33">
        <v>106</v>
      </c>
      <c r="G16" s="33"/>
      <c r="H16" s="33">
        <v>591384</v>
      </c>
      <c r="I16" s="78"/>
      <c r="J16" s="32">
        <v>3</v>
      </c>
      <c r="K16" s="33"/>
      <c r="L16" s="33">
        <v>122</v>
      </c>
      <c r="M16" s="33"/>
      <c r="N16" s="33">
        <v>447054</v>
      </c>
      <c r="O16" s="78"/>
      <c r="P16" s="32">
        <v>3</v>
      </c>
      <c r="Q16" s="33"/>
      <c r="R16" s="33">
        <v>122</v>
      </c>
      <c r="S16" s="33"/>
      <c r="T16" s="33">
        <v>428224</v>
      </c>
      <c r="U16" s="78"/>
      <c r="V16" s="141">
        <v>3</v>
      </c>
      <c r="W16" s="33"/>
      <c r="X16" s="141">
        <v>117</v>
      </c>
      <c r="Y16" s="33"/>
      <c r="Z16" s="141">
        <v>376409</v>
      </c>
      <c r="AA16" s="294"/>
      <c r="AB16" s="305">
        <v>3</v>
      </c>
      <c r="AC16" s="33"/>
      <c r="AD16" s="141">
        <v>92</v>
      </c>
      <c r="AE16" s="33"/>
      <c r="AF16" s="141">
        <v>362406</v>
      </c>
      <c r="AG16" s="78"/>
      <c r="AH16" s="305">
        <v>5</v>
      </c>
      <c r="AI16" s="33"/>
      <c r="AJ16" s="141">
        <v>149</v>
      </c>
      <c r="AK16" s="33"/>
      <c r="AL16" s="141">
        <v>441863</v>
      </c>
      <c r="AM16" s="78"/>
      <c r="AN16" s="305">
        <v>6</v>
      </c>
      <c r="AO16" s="33"/>
      <c r="AP16" s="141">
        <v>155</v>
      </c>
      <c r="AQ16" s="33"/>
      <c r="AR16" s="141">
        <v>577245</v>
      </c>
      <c r="AS16" s="78"/>
      <c r="AT16" s="24">
        <v>16</v>
      </c>
    </row>
    <row r="17" spans="1:46" ht="22.5" customHeight="1">
      <c r="A17" s="17">
        <v>17</v>
      </c>
      <c r="B17" s="28" t="s">
        <v>35</v>
      </c>
      <c r="C17" s="38"/>
      <c r="D17" s="32">
        <v>1</v>
      </c>
      <c r="E17" s="33"/>
      <c r="F17" s="33">
        <v>22</v>
      </c>
      <c r="G17" s="33"/>
      <c r="H17" s="33" t="s">
        <v>274</v>
      </c>
      <c r="I17" s="78"/>
      <c r="J17" s="32">
        <v>1</v>
      </c>
      <c r="K17" s="33"/>
      <c r="L17" s="33">
        <v>21</v>
      </c>
      <c r="M17" s="33"/>
      <c r="N17" s="33" t="s">
        <v>274</v>
      </c>
      <c r="O17" s="78"/>
      <c r="P17" s="32">
        <v>1</v>
      </c>
      <c r="Q17" s="33"/>
      <c r="R17" s="33">
        <v>23</v>
      </c>
      <c r="S17" s="33"/>
      <c r="T17" s="33" t="s">
        <v>274</v>
      </c>
      <c r="U17" s="78"/>
      <c r="V17" s="141">
        <v>1</v>
      </c>
      <c r="W17" s="33"/>
      <c r="X17" s="141">
        <v>23</v>
      </c>
      <c r="Y17" s="33"/>
      <c r="Z17" s="33" t="s">
        <v>274</v>
      </c>
      <c r="AA17" s="294"/>
      <c r="AB17" s="305">
        <v>1</v>
      </c>
      <c r="AC17" s="33"/>
      <c r="AD17" s="141">
        <v>24</v>
      </c>
      <c r="AE17" s="33"/>
      <c r="AF17" s="33" t="s">
        <v>274</v>
      </c>
      <c r="AG17" s="78"/>
      <c r="AH17" s="305">
        <v>2</v>
      </c>
      <c r="AI17" s="33"/>
      <c r="AJ17" s="141">
        <v>26</v>
      </c>
      <c r="AK17" s="33"/>
      <c r="AL17" s="33" t="s">
        <v>274</v>
      </c>
      <c r="AM17" s="78"/>
      <c r="AN17" s="305">
        <v>2</v>
      </c>
      <c r="AO17" s="33"/>
      <c r="AP17" s="141">
        <v>28</v>
      </c>
      <c r="AQ17" s="33"/>
      <c r="AR17" s="33" t="s">
        <v>318</v>
      </c>
      <c r="AS17" s="78"/>
      <c r="AT17" s="24">
        <v>17</v>
      </c>
    </row>
    <row r="18" spans="1:46" ht="22.5" customHeight="1">
      <c r="A18" s="17">
        <v>18</v>
      </c>
      <c r="B18" s="28" t="s">
        <v>36</v>
      </c>
      <c r="C18" s="38"/>
      <c r="D18" s="32">
        <v>17</v>
      </c>
      <c r="E18" s="33"/>
      <c r="F18" s="33">
        <v>685</v>
      </c>
      <c r="G18" s="33"/>
      <c r="H18" s="33">
        <v>1724996</v>
      </c>
      <c r="I18" s="78"/>
      <c r="J18" s="32">
        <v>17</v>
      </c>
      <c r="K18" s="33"/>
      <c r="L18" s="33">
        <v>760</v>
      </c>
      <c r="M18" s="33"/>
      <c r="N18" s="33">
        <v>1638706</v>
      </c>
      <c r="O18" s="78"/>
      <c r="P18" s="32">
        <v>16</v>
      </c>
      <c r="Q18" s="33"/>
      <c r="R18" s="33">
        <v>749</v>
      </c>
      <c r="S18" s="33"/>
      <c r="T18" s="33">
        <v>1862564</v>
      </c>
      <c r="U18" s="78"/>
      <c r="V18" s="141">
        <v>15</v>
      </c>
      <c r="W18" s="33"/>
      <c r="X18" s="142">
        <v>764</v>
      </c>
      <c r="Y18" s="33"/>
      <c r="Z18" s="308">
        <v>1887952</v>
      </c>
      <c r="AA18" s="294"/>
      <c r="AB18" s="305">
        <v>16</v>
      </c>
      <c r="AC18" s="33"/>
      <c r="AD18" s="142">
        <v>879</v>
      </c>
      <c r="AE18" s="33"/>
      <c r="AF18" s="142">
        <v>1904772</v>
      </c>
      <c r="AG18" s="78"/>
      <c r="AH18" s="305">
        <v>18</v>
      </c>
      <c r="AI18" s="33"/>
      <c r="AJ18" s="142">
        <v>833</v>
      </c>
      <c r="AK18" s="33"/>
      <c r="AL18" s="142">
        <v>1581762</v>
      </c>
      <c r="AM18" s="78"/>
      <c r="AN18" s="305">
        <v>19</v>
      </c>
      <c r="AO18" s="33"/>
      <c r="AP18" s="142">
        <v>846</v>
      </c>
      <c r="AQ18" s="33"/>
      <c r="AR18" s="142">
        <v>1614684</v>
      </c>
      <c r="AS18" s="78"/>
      <c r="AT18" s="24">
        <v>18</v>
      </c>
    </row>
    <row r="19" spans="1:46" ht="22.5" customHeight="1">
      <c r="A19" s="17">
        <v>19</v>
      </c>
      <c r="B19" s="28" t="s">
        <v>37</v>
      </c>
      <c r="C19" s="38"/>
      <c r="D19" s="32">
        <v>4</v>
      </c>
      <c r="E19" s="33"/>
      <c r="F19" s="33">
        <v>180</v>
      </c>
      <c r="G19" s="33"/>
      <c r="H19" s="33">
        <v>219270</v>
      </c>
      <c r="I19" s="78"/>
      <c r="J19" s="32">
        <v>4</v>
      </c>
      <c r="K19" s="33"/>
      <c r="L19" s="33">
        <v>216</v>
      </c>
      <c r="M19" s="33"/>
      <c r="N19" s="33">
        <v>344842</v>
      </c>
      <c r="O19" s="78"/>
      <c r="P19" s="32">
        <v>4</v>
      </c>
      <c r="Q19" s="33"/>
      <c r="R19" s="33">
        <v>219</v>
      </c>
      <c r="S19" s="33"/>
      <c r="T19" s="33">
        <v>345336</v>
      </c>
      <c r="U19" s="78"/>
      <c r="V19" s="141">
        <v>4</v>
      </c>
      <c r="W19" s="33"/>
      <c r="X19" s="141">
        <v>219</v>
      </c>
      <c r="Y19" s="33"/>
      <c r="Z19" s="307">
        <v>355028</v>
      </c>
      <c r="AA19" s="78"/>
      <c r="AB19" s="141">
        <v>4</v>
      </c>
      <c r="AC19" s="33"/>
      <c r="AD19" s="141">
        <v>221</v>
      </c>
      <c r="AE19" s="33"/>
      <c r="AF19" s="141">
        <v>347683</v>
      </c>
      <c r="AG19" s="78"/>
      <c r="AH19" s="305">
        <v>4</v>
      </c>
      <c r="AI19" s="33"/>
      <c r="AJ19" s="141">
        <v>195</v>
      </c>
      <c r="AK19" s="33"/>
      <c r="AL19" s="141">
        <v>236359</v>
      </c>
      <c r="AM19" s="78"/>
      <c r="AN19" s="305">
        <v>4</v>
      </c>
      <c r="AO19" s="33"/>
      <c r="AP19" s="141">
        <v>219</v>
      </c>
      <c r="AQ19" s="33"/>
      <c r="AR19" s="141">
        <v>402907</v>
      </c>
      <c r="AS19" s="78"/>
      <c r="AT19" s="24">
        <v>19</v>
      </c>
    </row>
    <row r="20" spans="1:46" ht="22.5" customHeight="1">
      <c r="A20" s="17">
        <v>20</v>
      </c>
      <c r="B20" s="28" t="s">
        <v>38</v>
      </c>
      <c r="C20" s="38"/>
      <c r="D20" s="32" t="s">
        <v>6</v>
      </c>
      <c r="E20" s="33"/>
      <c r="F20" s="33" t="s">
        <v>6</v>
      </c>
      <c r="G20" s="33"/>
      <c r="H20" s="33" t="s">
        <v>6</v>
      </c>
      <c r="I20" s="78"/>
      <c r="J20" s="141" t="s">
        <v>6</v>
      </c>
      <c r="K20" s="77"/>
      <c r="L20" s="141" t="s">
        <v>6</v>
      </c>
      <c r="M20" s="77"/>
      <c r="N20" s="141" t="s">
        <v>6</v>
      </c>
      <c r="O20" s="78"/>
      <c r="P20" s="141" t="s">
        <v>6</v>
      </c>
      <c r="Q20" s="77"/>
      <c r="R20" s="141" t="s">
        <v>6</v>
      </c>
      <c r="S20" s="77"/>
      <c r="T20" s="141" t="s">
        <v>6</v>
      </c>
      <c r="U20" s="78"/>
      <c r="V20" s="141" t="s">
        <v>6</v>
      </c>
      <c r="W20" s="77"/>
      <c r="X20" s="141" t="s">
        <v>6</v>
      </c>
      <c r="Y20" s="77"/>
      <c r="Z20" s="141" t="s">
        <v>6</v>
      </c>
      <c r="AA20" s="78"/>
      <c r="AB20" s="141" t="s">
        <v>6</v>
      </c>
      <c r="AC20" s="77"/>
      <c r="AD20" s="141" t="s">
        <v>6</v>
      </c>
      <c r="AE20" s="77"/>
      <c r="AF20" s="141" t="s">
        <v>6</v>
      </c>
      <c r="AG20" s="78"/>
      <c r="AH20" s="141" t="s">
        <v>6</v>
      </c>
      <c r="AI20" s="77"/>
      <c r="AJ20" s="141" t="s">
        <v>304</v>
      </c>
      <c r="AK20" s="77"/>
      <c r="AL20" s="141" t="s">
        <v>6</v>
      </c>
      <c r="AM20" s="78"/>
      <c r="AN20" s="141" t="s">
        <v>6</v>
      </c>
      <c r="AO20" s="77"/>
      <c r="AP20" s="141" t="s">
        <v>6</v>
      </c>
      <c r="AQ20" s="77"/>
      <c r="AR20" s="141" t="s">
        <v>335</v>
      </c>
      <c r="AS20" s="78"/>
      <c r="AT20" s="24">
        <v>20</v>
      </c>
    </row>
    <row r="21" spans="1:46" ht="22.5" customHeight="1">
      <c r="A21" s="17">
        <v>21</v>
      </c>
      <c r="B21" s="28" t="s">
        <v>39</v>
      </c>
      <c r="C21" s="38"/>
      <c r="D21" s="32">
        <v>13</v>
      </c>
      <c r="E21" s="33"/>
      <c r="F21" s="33">
        <v>114</v>
      </c>
      <c r="G21" s="33"/>
      <c r="H21" s="33">
        <v>538840</v>
      </c>
      <c r="I21" s="78"/>
      <c r="J21" s="32">
        <v>9</v>
      </c>
      <c r="K21" s="33"/>
      <c r="L21" s="33">
        <v>105</v>
      </c>
      <c r="M21" s="33"/>
      <c r="N21" s="33">
        <v>446906</v>
      </c>
      <c r="O21" s="78"/>
      <c r="P21" s="32">
        <v>9</v>
      </c>
      <c r="Q21" s="33"/>
      <c r="R21" s="33">
        <v>107</v>
      </c>
      <c r="S21" s="33"/>
      <c r="T21" s="33">
        <v>475553</v>
      </c>
      <c r="U21" s="78"/>
      <c r="V21" s="142">
        <v>8</v>
      </c>
      <c r="W21" s="33"/>
      <c r="X21" s="142">
        <v>94</v>
      </c>
      <c r="Y21" s="33"/>
      <c r="Z21" s="308">
        <v>428778</v>
      </c>
      <c r="AA21" s="78"/>
      <c r="AB21" s="142">
        <v>8</v>
      </c>
      <c r="AC21" s="33"/>
      <c r="AD21" s="142">
        <v>98</v>
      </c>
      <c r="AE21" s="33"/>
      <c r="AF21" s="142">
        <v>357560</v>
      </c>
      <c r="AG21" s="78"/>
      <c r="AH21" s="306">
        <v>8</v>
      </c>
      <c r="AI21" s="33"/>
      <c r="AJ21" s="142">
        <v>81</v>
      </c>
      <c r="AK21" s="33"/>
      <c r="AL21" s="142">
        <v>231371</v>
      </c>
      <c r="AM21" s="78"/>
      <c r="AN21" s="306">
        <v>12</v>
      </c>
      <c r="AO21" s="33"/>
      <c r="AP21" s="142">
        <v>123</v>
      </c>
      <c r="AQ21" s="33"/>
      <c r="AR21" s="142">
        <v>459154</v>
      </c>
      <c r="AS21" s="78"/>
      <c r="AT21" s="24">
        <v>21</v>
      </c>
    </row>
    <row r="22" spans="1:46" ht="22.5" customHeight="1">
      <c r="A22" s="17">
        <v>22</v>
      </c>
      <c r="B22" s="28" t="s">
        <v>40</v>
      </c>
      <c r="C22" s="38"/>
      <c r="D22" s="32">
        <v>3</v>
      </c>
      <c r="E22" s="33"/>
      <c r="F22" s="33">
        <v>56</v>
      </c>
      <c r="G22" s="33"/>
      <c r="H22" s="33">
        <v>94053</v>
      </c>
      <c r="I22" s="78"/>
      <c r="J22" s="32">
        <v>2</v>
      </c>
      <c r="K22" s="33"/>
      <c r="L22" s="33">
        <v>63</v>
      </c>
      <c r="M22" s="33"/>
      <c r="N22" s="33" t="s">
        <v>274</v>
      </c>
      <c r="O22" s="78"/>
      <c r="P22" s="32">
        <v>1</v>
      </c>
      <c r="Q22" s="33"/>
      <c r="R22" s="33">
        <v>51</v>
      </c>
      <c r="S22" s="33"/>
      <c r="T22" s="33" t="s">
        <v>274</v>
      </c>
      <c r="U22" s="78"/>
      <c r="V22" s="141">
        <v>1</v>
      </c>
      <c r="W22" s="33"/>
      <c r="X22" s="141">
        <v>53</v>
      </c>
      <c r="Y22" s="33"/>
      <c r="Z22" s="33" t="s">
        <v>274</v>
      </c>
      <c r="AA22" s="78"/>
      <c r="AB22" s="141">
        <v>2</v>
      </c>
      <c r="AC22" s="33"/>
      <c r="AD22" s="141">
        <v>61</v>
      </c>
      <c r="AE22" s="33"/>
      <c r="AF22" s="33" t="s">
        <v>274</v>
      </c>
      <c r="AG22" s="78"/>
      <c r="AH22" s="305">
        <v>3</v>
      </c>
      <c r="AI22" s="33"/>
      <c r="AJ22" s="141">
        <v>38</v>
      </c>
      <c r="AK22" s="33"/>
      <c r="AL22" s="33">
        <v>110836</v>
      </c>
      <c r="AM22" s="78"/>
      <c r="AN22" s="305">
        <v>4</v>
      </c>
      <c r="AO22" s="33"/>
      <c r="AP22" s="141">
        <v>43</v>
      </c>
      <c r="AQ22" s="33"/>
      <c r="AR22" s="33">
        <v>122952</v>
      </c>
      <c r="AS22" s="78"/>
      <c r="AT22" s="24">
        <v>22</v>
      </c>
    </row>
    <row r="23" spans="1:46" ht="22.5" customHeight="1">
      <c r="A23" s="17">
        <v>23</v>
      </c>
      <c r="B23" s="28" t="s">
        <v>41</v>
      </c>
      <c r="C23" s="38"/>
      <c r="D23" s="32">
        <v>1</v>
      </c>
      <c r="E23" s="33"/>
      <c r="F23" s="33">
        <v>12</v>
      </c>
      <c r="G23" s="33"/>
      <c r="H23" s="33" t="s">
        <v>274</v>
      </c>
      <c r="I23" s="78"/>
      <c r="J23" s="141" t="s">
        <v>6</v>
      </c>
      <c r="K23" s="77"/>
      <c r="L23" s="141" t="s">
        <v>6</v>
      </c>
      <c r="M23" s="77"/>
      <c r="N23" s="141" t="s">
        <v>6</v>
      </c>
      <c r="O23" s="78"/>
      <c r="P23" s="141" t="s">
        <v>6</v>
      </c>
      <c r="Q23" s="77"/>
      <c r="R23" s="141" t="s">
        <v>6</v>
      </c>
      <c r="S23" s="77"/>
      <c r="T23" s="141" t="s">
        <v>6</v>
      </c>
      <c r="U23" s="78"/>
      <c r="V23" s="141" t="s">
        <v>6</v>
      </c>
      <c r="W23" s="77"/>
      <c r="X23" s="141" t="s">
        <v>6</v>
      </c>
      <c r="Y23" s="77"/>
      <c r="Z23" s="141" t="s">
        <v>6</v>
      </c>
      <c r="AA23" s="78"/>
      <c r="AB23" s="141" t="s">
        <v>6</v>
      </c>
      <c r="AC23" s="77"/>
      <c r="AD23" s="141" t="s">
        <v>6</v>
      </c>
      <c r="AE23" s="77"/>
      <c r="AF23" s="141" t="s">
        <v>6</v>
      </c>
      <c r="AG23" s="78"/>
      <c r="AH23" s="305">
        <v>1</v>
      </c>
      <c r="AI23" s="33"/>
      <c r="AJ23" s="141">
        <v>103</v>
      </c>
      <c r="AK23" s="33"/>
      <c r="AL23" s="33" t="s">
        <v>274</v>
      </c>
      <c r="AM23" s="78"/>
      <c r="AN23" s="305">
        <v>1</v>
      </c>
      <c r="AO23" s="33"/>
      <c r="AP23" s="141">
        <v>131</v>
      </c>
      <c r="AQ23" s="33"/>
      <c r="AR23" s="33" t="s">
        <v>274</v>
      </c>
      <c r="AS23" s="78"/>
      <c r="AT23" s="24">
        <v>23</v>
      </c>
    </row>
    <row r="24" spans="1:46" ht="22.5" customHeight="1">
      <c r="A24" s="17">
        <v>24</v>
      </c>
      <c r="B24" s="28" t="s">
        <v>42</v>
      </c>
      <c r="C24" s="38"/>
      <c r="D24" s="32">
        <v>20</v>
      </c>
      <c r="E24" s="33"/>
      <c r="F24" s="33">
        <v>602</v>
      </c>
      <c r="G24" s="33"/>
      <c r="H24" s="33">
        <v>1221750</v>
      </c>
      <c r="I24" s="78"/>
      <c r="J24" s="32">
        <v>16</v>
      </c>
      <c r="K24" s="33"/>
      <c r="L24" s="33">
        <v>522</v>
      </c>
      <c r="M24" s="33"/>
      <c r="N24" s="33">
        <v>1120486</v>
      </c>
      <c r="O24" s="78"/>
      <c r="P24" s="32">
        <v>19</v>
      </c>
      <c r="Q24" s="33"/>
      <c r="R24" s="33">
        <v>551</v>
      </c>
      <c r="S24" s="33"/>
      <c r="T24" s="33">
        <v>1262385</v>
      </c>
      <c r="U24" s="78"/>
      <c r="V24" s="142">
        <v>18</v>
      </c>
      <c r="W24" s="33"/>
      <c r="X24" s="142">
        <v>514</v>
      </c>
      <c r="Y24" s="33"/>
      <c r="Z24" s="308">
        <v>1228553</v>
      </c>
      <c r="AA24" s="78"/>
      <c r="AB24" s="142">
        <v>19</v>
      </c>
      <c r="AC24" s="33"/>
      <c r="AD24" s="142">
        <v>538</v>
      </c>
      <c r="AE24" s="33"/>
      <c r="AF24" s="142">
        <v>1221208</v>
      </c>
      <c r="AG24" s="78"/>
      <c r="AH24" s="306">
        <v>24</v>
      </c>
      <c r="AI24" s="33"/>
      <c r="AJ24" s="142">
        <v>705</v>
      </c>
      <c r="AK24" s="33"/>
      <c r="AL24" s="142">
        <v>1400885</v>
      </c>
      <c r="AM24" s="78"/>
      <c r="AN24" s="306">
        <v>32</v>
      </c>
      <c r="AO24" s="33"/>
      <c r="AP24" s="142">
        <v>710</v>
      </c>
      <c r="AQ24" s="33"/>
      <c r="AR24" s="142">
        <v>1263342</v>
      </c>
      <c r="AS24" s="78"/>
      <c r="AT24" s="24">
        <v>24</v>
      </c>
    </row>
    <row r="25" spans="1:46" ht="22.5" customHeight="1">
      <c r="A25" s="17">
        <v>25</v>
      </c>
      <c r="B25" s="28" t="s">
        <v>43</v>
      </c>
      <c r="C25" s="38"/>
      <c r="D25" s="32">
        <v>8</v>
      </c>
      <c r="E25" s="33"/>
      <c r="F25" s="33">
        <v>181</v>
      </c>
      <c r="G25" s="33"/>
      <c r="H25" s="33">
        <v>311030</v>
      </c>
      <c r="I25" s="78"/>
      <c r="J25" s="32">
        <v>7</v>
      </c>
      <c r="K25" s="33"/>
      <c r="L25" s="33">
        <v>188</v>
      </c>
      <c r="M25" s="33"/>
      <c r="N25" s="33">
        <v>298306</v>
      </c>
      <c r="O25" s="78"/>
      <c r="P25" s="32">
        <v>6</v>
      </c>
      <c r="Q25" s="33"/>
      <c r="R25" s="33">
        <v>181</v>
      </c>
      <c r="S25" s="33"/>
      <c r="T25" s="33">
        <v>307947</v>
      </c>
      <c r="U25" s="78"/>
      <c r="V25" s="141">
        <v>6</v>
      </c>
      <c r="W25" s="33"/>
      <c r="X25" s="141">
        <v>198</v>
      </c>
      <c r="Y25" s="33"/>
      <c r="Z25" s="308">
        <v>311031</v>
      </c>
      <c r="AA25" s="78"/>
      <c r="AB25" s="141">
        <v>6</v>
      </c>
      <c r="AC25" s="33"/>
      <c r="AD25" s="141">
        <v>202</v>
      </c>
      <c r="AE25" s="33"/>
      <c r="AF25" s="142">
        <v>307563</v>
      </c>
      <c r="AG25" s="78"/>
      <c r="AH25" s="305">
        <v>4</v>
      </c>
      <c r="AI25" s="33"/>
      <c r="AJ25" s="141">
        <v>66</v>
      </c>
      <c r="AK25" s="33"/>
      <c r="AL25" s="142">
        <v>114668</v>
      </c>
      <c r="AM25" s="78"/>
      <c r="AN25" s="305">
        <v>6</v>
      </c>
      <c r="AO25" s="33"/>
      <c r="AP25" s="141">
        <v>63</v>
      </c>
      <c r="AQ25" s="33"/>
      <c r="AR25" s="142">
        <v>98830</v>
      </c>
      <c r="AS25" s="78"/>
      <c r="AT25" s="24">
        <v>25</v>
      </c>
    </row>
    <row r="26" spans="1:46" ht="22.5" customHeight="1">
      <c r="A26" s="17">
        <v>26</v>
      </c>
      <c r="B26" s="28" t="s">
        <v>44</v>
      </c>
      <c r="C26" s="38"/>
      <c r="D26" s="32">
        <v>7</v>
      </c>
      <c r="E26" s="33"/>
      <c r="F26" s="33">
        <v>91</v>
      </c>
      <c r="G26" s="33"/>
      <c r="H26" s="33">
        <v>171366</v>
      </c>
      <c r="I26" s="78"/>
      <c r="J26" s="32">
        <v>6</v>
      </c>
      <c r="K26" s="33"/>
      <c r="L26" s="33">
        <v>98</v>
      </c>
      <c r="M26" s="33"/>
      <c r="N26" s="33">
        <v>264092</v>
      </c>
      <c r="O26" s="78"/>
      <c r="P26" s="32">
        <v>6</v>
      </c>
      <c r="Q26" s="33"/>
      <c r="R26" s="33">
        <v>97</v>
      </c>
      <c r="S26" s="33"/>
      <c r="T26" s="33">
        <v>309605</v>
      </c>
      <c r="U26" s="78"/>
      <c r="V26" s="141">
        <v>6</v>
      </c>
      <c r="W26" s="33"/>
      <c r="X26" s="141">
        <v>94</v>
      </c>
      <c r="Y26" s="33"/>
      <c r="Z26" s="308">
        <v>261339</v>
      </c>
      <c r="AA26" s="78"/>
      <c r="AB26" s="141">
        <v>6</v>
      </c>
      <c r="AC26" s="33"/>
      <c r="AD26" s="141">
        <v>99</v>
      </c>
      <c r="AE26" s="33"/>
      <c r="AF26" s="142">
        <v>284121</v>
      </c>
      <c r="AG26" s="78"/>
      <c r="AH26" s="305">
        <v>6</v>
      </c>
      <c r="AI26" s="33"/>
      <c r="AJ26" s="141">
        <v>96</v>
      </c>
      <c r="AK26" s="33"/>
      <c r="AL26" s="142">
        <v>367930</v>
      </c>
      <c r="AM26" s="78"/>
      <c r="AN26" s="305">
        <v>10</v>
      </c>
      <c r="AO26" s="33"/>
      <c r="AP26" s="141">
        <v>108</v>
      </c>
      <c r="AQ26" s="33"/>
      <c r="AR26" s="142">
        <v>228893</v>
      </c>
      <c r="AS26" s="78"/>
      <c r="AT26" s="24">
        <v>26</v>
      </c>
    </row>
    <row r="27" spans="1:46" ht="22.5" customHeight="1">
      <c r="A27" s="17">
        <v>27</v>
      </c>
      <c r="B27" s="28" t="s">
        <v>45</v>
      </c>
      <c r="C27" s="38"/>
      <c r="D27" s="32">
        <v>1</v>
      </c>
      <c r="E27" s="33"/>
      <c r="F27" s="33">
        <v>12</v>
      </c>
      <c r="G27" s="33"/>
      <c r="H27" s="33" t="s">
        <v>274</v>
      </c>
      <c r="I27" s="78"/>
      <c r="J27" s="32">
        <v>1</v>
      </c>
      <c r="K27" s="33"/>
      <c r="L27" s="33">
        <v>13</v>
      </c>
      <c r="M27" s="33"/>
      <c r="N27" s="33" t="s">
        <v>274</v>
      </c>
      <c r="O27" s="78"/>
      <c r="P27" s="32">
        <v>1</v>
      </c>
      <c r="Q27" s="33"/>
      <c r="R27" s="33">
        <v>13</v>
      </c>
      <c r="S27" s="33"/>
      <c r="T27" s="33" t="s">
        <v>274</v>
      </c>
      <c r="U27" s="78"/>
      <c r="V27" s="141">
        <v>1</v>
      </c>
      <c r="W27" s="33"/>
      <c r="X27" s="141">
        <v>13</v>
      </c>
      <c r="Y27" s="33"/>
      <c r="Z27" s="33" t="s">
        <v>274</v>
      </c>
      <c r="AA27" s="78"/>
      <c r="AB27" s="141">
        <v>1</v>
      </c>
      <c r="AC27" s="33"/>
      <c r="AD27" s="141">
        <v>9</v>
      </c>
      <c r="AE27" s="33"/>
      <c r="AF27" s="33" t="s">
        <v>274</v>
      </c>
      <c r="AG27" s="78"/>
      <c r="AH27" s="305">
        <v>2</v>
      </c>
      <c r="AI27" s="33"/>
      <c r="AJ27" s="141">
        <v>15</v>
      </c>
      <c r="AK27" s="33"/>
      <c r="AL27" s="33" t="s">
        <v>274</v>
      </c>
      <c r="AM27" s="78"/>
      <c r="AN27" s="305">
        <v>2</v>
      </c>
      <c r="AO27" s="33"/>
      <c r="AP27" s="141">
        <v>15</v>
      </c>
      <c r="AQ27" s="33"/>
      <c r="AR27" s="33" t="s">
        <v>274</v>
      </c>
      <c r="AS27" s="78"/>
      <c r="AT27" s="24">
        <v>27</v>
      </c>
    </row>
    <row r="28" spans="1:46" ht="22.5" customHeight="1">
      <c r="A28" s="17">
        <v>28</v>
      </c>
      <c r="B28" s="28" t="s">
        <v>46</v>
      </c>
      <c r="C28" s="38"/>
      <c r="D28" s="32">
        <v>1</v>
      </c>
      <c r="E28" s="33"/>
      <c r="F28" s="33">
        <v>20</v>
      </c>
      <c r="G28" s="33"/>
      <c r="H28" s="33" t="s">
        <v>274</v>
      </c>
      <c r="I28" s="78"/>
      <c r="J28" s="32">
        <v>1</v>
      </c>
      <c r="K28" s="33"/>
      <c r="L28" s="33">
        <v>23</v>
      </c>
      <c r="M28" s="33"/>
      <c r="N28" s="33" t="s">
        <v>274</v>
      </c>
      <c r="O28" s="78"/>
      <c r="P28" s="32">
        <v>1</v>
      </c>
      <c r="Q28" s="33"/>
      <c r="R28" s="33">
        <v>23</v>
      </c>
      <c r="S28" s="33"/>
      <c r="T28" s="33" t="s">
        <v>274</v>
      </c>
      <c r="U28" s="78"/>
      <c r="V28" s="142">
        <v>1</v>
      </c>
      <c r="W28" s="33"/>
      <c r="X28" s="142">
        <v>22</v>
      </c>
      <c r="Y28" s="33"/>
      <c r="Z28" s="33" t="s">
        <v>274</v>
      </c>
      <c r="AA28" s="78"/>
      <c r="AB28" s="142">
        <v>1</v>
      </c>
      <c r="AC28" s="33"/>
      <c r="AD28" s="142">
        <v>20</v>
      </c>
      <c r="AE28" s="33"/>
      <c r="AF28" s="33" t="s">
        <v>274</v>
      </c>
      <c r="AG28" s="78"/>
      <c r="AH28" s="306">
        <v>1</v>
      </c>
      <c r="AI28" s="33"/>
      <c r="AJ28" s="142">
        <v>21</v>
      </c>
      <c r="AK28" s="33"/>
      <c r="AL28" s="33" t="s">
        <v>274</v>
      </c>
      <c r="AM28" s="78"/>
      <c r="AN28" s="306">
        <v>1</v>
      </c>
      <c r="AO28" s="33"/>
      <c r="AP28" s="142">
        <v>21</v>
      </c>
      <c r="AQ28" s="33"/>
      <c r="AR28" s="33" t="s">
        <v>274</v>
      </c>
      <c r="AS28" s="78"/>
      <c r="AT28" s="24">
        <v>28</v>
      </c>
    </row>
    <row r="29" spans="1:46" ht="22.5" customHeight="1">
      <c r="A29" s="17">
        <v>29</v>
      </c>
      <c r="B29" s="28" t="s">
        <v>47</v>
      </c>
      <c r="C29" s="38"/>
      <c r="D29" s="32">
        <v>2</v>
      </c>
      <c r="E29" s="33"/>
      <c r="F29" s="33">
        <v>57</v>
      </c>
      <c r="G29" s="33"/>
      <c r="H29" s="33" t="s">
        <v>274</v>
      </c>
      <c r="I29" s="78"/>
      <c r="J29" s="32">
        <v>2</v>
      </c>
      <c r="K29" s="33"/>
      <c r="L29" s="33">
        <v>48</v>
      </c>
      <c r="M29" s="33"/>
      <c r="N29" s="33" t="s">
        <v>274</v>
      </c>
      <c r="O29" s="78"/>
      <c r="P29" s="32">
        <v>2</v>
      </c>
      <c r="Q29" s="33"/>
      <c r="R29" s="33">
        <v>48</v>
      </c>
      <c r="S29" s="33"/>
      <c r="T29" s="33" t="s">
        <v>274</v>
      </c>
      <c r="U29" s="78"/>
      <c r="V29" s="141">
        <v>2</v>
      </c>
      <c r="W29" s="33"/>
      <c r="X29" s="141">
        <v>45</v>
      </c>
      <c r="Y29" s="33"/>
      <c r="Z29" s="33" t="s">
        <v>274</v>
      </c>
      <c r="AA29" s="78"/>
      <c r="AB29" s="141">
        <v>2</v>
      </c>
      <c r="AC29" s="33"/>
      <c r="AD29" s="141">
        <v>48</v>
      </c>
      <c r="AE29" s="33"/>
      <c r="AF29" s="33" t="s">
        <v>274</v>
      </c>
      <c r="AG29" s="78"/>
      <c r="AH29" s="305">
        <v>2</v>
      </c>
      <c r="AI29" s="33"/>
      <c r="AJ29" s="141">
        <v>56</v>
      </c>
      <c r="AK29" s="33"/>
      <c r="AL29" s="33" t="s">
        <v>274</v>
      </c>
      <c r="AM29" s="78"/>
      <c r="AN29" s="305">
        <v>2</v>
      </c>
      <c r="AO29" s="33"/>
      <c r="AP29" s="141">
        <v>53</v>
      </c>
      <c r="AQ29" s="33"/>
      <c r="AR29" s="33" t="s">
        <v>274</v>
      </c>
      <c r="AS29" s="78"/>
      <c r="AT29" s="24">
        <v>29</v>
      </c>
    </row>
    <row r="30" spans="1:46" ht="22.5" customHeight="1">
      <c r="A30" s="17">
        <v>30</v>
      </c>
      <c r="B30" s="28" t="s">
        <v>48</v>
      </c>
      <c r="C30" s="38"/>
      <c r="D30" s="32" t="s">
        <v>6</v>
      </c>
      <c r="E30" s="33"/>
      <c r="F30" s="33" t="s">
        <v>6</v>
      </c>
      <c r="G30" s="33"/>
      <c r="H30" s="33" t="s">
        <v>6</v>
      </c>
      <c r="I30" s="78"/>
      <c r="J30" s="141" t="s">
        <v>6</v>
      </c>
      <c r="K30" s="77"/>
      <c r="L30" s="141" t="s">
        <v>6</v>
      </c>
      <c r="M30" s="77"/>
      <c r="N30" s="141" t="s">
        <v>6</v>
      </c>
      <c r="O30" s="78"/>
      <c r="P30" s="141" t="s">
        <v>6</v>
      </c>
      <c r="Q30" s="77"/>
      <c r="R30" s="141" t="s">
        <v>6</v>
      </c>
      <c r="S30" s="77"/>
      <c r="T30" s="141" t="s">
        <v>6</v>
      </c>
      <c r="U30" s="78"/>
      <c r="V30" s="141" t="s">
        <v>6</v>
      </c>
      <c r="W30" s="77"/>
      <c r="X30" s="141" t="s">
        <v>6</v>
      </c>
      <c r="Y30" s="77"/>
      <c r="Z30" s="141" t="s">
        <v>6</v>
      </c>
      <c r="AA30" s="78"/>
      <c r="AB30" s="141" t="s">
        <v>6</v>
      </c>
      <c r="AC30" s="77"/>
      <c r="AD30" s="77" t="s">
        <v>6</v>
      </c>
      <c r="AE30" s="77"/>
      <c r="AF30" s="77" t="s">
        <v>6</v>
      </c>
      <c r="AG30" s="78"/>
      <c r="AH30" s="77" t="s">
        <v>6</v>
      </c>
      <c r="AI30" s="77"/>
      <c r="AJ30" s="77" t="s">
        <v>6</v>
      </c>
      <c r="AK30" s="77"/>
      <c r="AL30" s="77" t="s">
        <v>6</v>
      </c>
      <c r="AM30" s="78"/>
      <c r="AN30" s="77" t="s">
        <v>6</v>
      </c>
      <c r="AO30" s="77"/>
      <c r="AP30" s="77" t="s">
        <v>6</v>
      </c>
      <c r="AQ30" s="77"/>
      <c r="AR30" s="77" t="s">
        <v>6</v>
      </c>
      <c r="AS30" s="78"/>
      <c r="AT30" s="24">
        <v>30</v>
      </c>
    </row>
    <row r="31" spans="1:46" ht="22.5" customHeight="1">
      <c r="A31" s="17">
        <v>31</v>
      </c>
      <c r="B31" s="28" t="s">
        <v>49</v>
      </c>
      <c r="C31" s="38"/>
      <c r="D31" s="76">
        <v>1</v>
      </c>
      <c r="E31" s="77"/>
      <c r="F31" s="77">
        <v>5</v>
      </c>
      <c r="G31" s="77"/>
      <c r="H31" s="33" t="s">
        <v>274</v>
      </c>
      <c r="I31" s="78"/>
      <c r="J31" s="502" t="s">
        <v>6</v>
      </c>
      <c r="K31" s="503"/>
      <c r="L31" s="502" t="s">
        <v>6</v>
      </c>
      <c r="M31" s="503"/>
      <c r="N31" s="502" t="s">
        <v>6</v>
      </c>
      <c r="O31" s="78"/>
      <c r="P31" s="141" t="s">
        <v>6</v>
      </c>
      <c r="Q31" s="77"/>
      <c r="R31" s="141" t="s">
        <v>6</v>
      </c>
      <c r="S31" s="77"/>
      <c r="T31" s="141" t="s">
        <v>6</v>
      </c>
      <c r="U31" s="78"/>
      <c r="V31" s="141" t="s">
        <v>6</v>
      </c>
      <c r="W31" s="77"/>
      <c r="X31" s="141" t="s">
        <v>6</v>
      </c>
      <c r="Y31" s="77"/>
      <c r="Z31" s="141" t="s">
        <v>6</v>
      </c>
      <c r="AA31" s="78"/>
      <c r="AB31" s="141" t="s">
        <v>6</v>
      </c>
      <c r="AC31" s="77"/>
      <c r="AD31" s="141" t="s">
        <v>6</v>
      </c>
      <c r="AE31" s="77"/>
      <c r="AF31" s="141" t="s">
        <v>6</v>
      </c>
      <c r="AG31" s="78"/>
      <c r="AH31" s="141" t="s">
        <v>6</v>
      </c>
      <c r="AI31" s="77"/>
      <c r="AJ31" s="141" t="s">
        <v>6</v>
      </c>
      <c r="AK31" s="77"/>
      <c r="AL31" s="141" t="s">
        <v>6</v>
      </c>
      <c r="AM31" s="78"/>
      <c r="AN31" s="141" t="s">
        <v>6</v>
      </c>
      <c r="AO31" s="77"/>
      <c r="AP31" s="141" t="s">
        <v>6</v>
      </c>
      <c r="AQ31" s="77"/>
      <c r="AR31" s="141" t="s">
        <v>6</v>
      </c>
      <c r="AS31" s="78"/>
      <c r="AT31" s="24">
        <v>31</v>
      </c>
    </row>
    <row r="32" spans="1:46" ht="22.5" customHeight="1">
      <c r="A32" s="20">
        <v>32</v>
      </c>
      <c r="B32" s="29" t="s">
        <v>50</v>
      </c>
      <c r="C32" s="40"/>
      <c r="D32" s="79">
        <v>2</v>
      </c>
      <c r="E32" s="80"/>
      <c r="F32" s="80">
        <v>16</v>
      </c>
      <c r="G32" s="80"/>
      <c r="H32" s="33" t="s">
        <v>274</v>
      </c>
      <c r="I32" s="81"/>
      <c r="J32" s="79">
        <v>2</v>
      </c>
      <c r="K32" s="80"/>
      <c r="L32" s="80">
        <v>21</v>
      </c>
      <c r="M32" s="80"/>
      <c r="N32" s="33" t="s">
        <v>274</v>
      </c>
      <c r="O32" s="81"/>
      <c r="P32" s="79">
        <v>2</v>
      </c>
      <c r="Q32" s="80"/>
      <c r="R32" s="80">
        <v>21</v>
      </c>
      <c r="S32" s="80"/>
      <c r="T32" s="35" t="s">
        <v>274</v>
      </c>
      <c r="U32" s="81"/>
      <c r="V32" s="143">
        <v>3</v>
      </c>
      <c r="W32" s="80"/>
      <c r="X32" s="144">
        <v>33</v>
      </c>
      <c r="Y32" s="80"/>
      <c r="Z32" s="144">
        <v>30031</v>
      </c>
      <c r="AA32" s="295"/>
      <c r="AB32" s="143">
        <v>3</v>
      </c>
      <c r="AC32" s="80"/>
      <c r="AD32" s="144">
        <v>29</v>
      </c>
      <c r="AE32" s="80"/>
      <c r="AF32" s="144">
        <v>33546</v>
      </c>
      <c r="AG32" s="81"/>
      <c r="AH32" s="143">
        <v>5</v>
      </c>
      <c r="AI32" s="80"/>
      <c r="AJ32" s="144">
        <v>69</v>
      </c>
      <c r="AK32" s="80"/>
      <c r="AL32" s="144">
        <v>121142</v>
      </c>
      <c r="AM32" s="81"/>
      <c r="AN32" s="143">
        <v>6</v>
      </c>
      <c r="AO32" s="80"/>
      <c r="AP32" s="144">
        <v>39</v>
      </c>
      <c r="AQ32" s="80"/>
      <c r="AR32" s="144">
        <v>55148</v>
      </c>
      <c r="AS32" s="81"/>
      <c r="AT32" s="13">
        <v>32</v>
      </c>
    </row>
    <row r="33" spans="1:46" ht="13.5" customHeight="1">
      <c r="A33" s="500" t="s">
        <v>337</v>
      </c>
      <c r="B33" s="158"/>
      <c r="C33" s="57"/>
      <c r="D33" s="57"/>
      <c r="E33" s="57"/>
      <c r="G33" s="57"/>
      <c r="H33" s="57"/>
      <c r="I33" s="57"/>
      <c r="J33" s="57"/>
      <c r="K33" s="57"/>
      <c r="L33" s="66"/>
      <c r="M33" s="57"/>
      <c r="N33" s="163"/>
      <c r="O33" s="163"/>
      <c r="P33" s="163"/>
      <c r="Q33" s="163"/>
      <c r="R33" s="163"/>
      <c r="S33" s="163"/>
      <c r="U33" s="372"/>
      <c r="V33" s="291"/>
      <c r="W33" s="291"/>
      <c r="X33" s="291"/>
      <c r="Y33" s="291"/>
      <c r="AA33" s="291"/>
      <c r="AB33" s="162"/>
      <c r="AC33" s="162"/>
      <c r="AD33" s="162"/>
      <c r="AE33" s="162"/>
      <c r="AF33" s="392"/>
      <c r="AG33" s="163"/>
      <c r="AH33" s="445"/>
      <c r="AI33" s="445"/>
      <c r="AJ33" s="445"/>
      <c r="AK33" s="445"/>
      <c r="AL33" s="445"/>
      <c r="AM33" s="366"/>
      <c r="AN33" s="518"/>
      <c r="AO33" s="518"/>
      <c r="AP33" s="518"/>
      <c r="AQ33" s="518"/>
      <c r="AR33" s="518"/>
      <c r="AS33" s="366"/>
      <c r="AT33" s="520" t="s">
        <v>340</v>
      </c>
    </row>
    <row r="34" spans="1:46" ht="13.5" customHeight="1">
      <c r="A34" s="391" t="s">
        <v>338</v>
      </c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6"/>
      <c r="N34" s="162"/>
      <c r="O34" s="162"/>
      <c r="P34" s="162"/>
      <c r="Q34" s="162"/>
      <c r="R34" s="162"/>
      <c r="S34" s="162"/>
      <c r="U34" s="162"/>
      <c r="V34" s="291"/>
      <c r="W34" s="291"/>
      <c r="X34" s="291"/>
      <c r="Y34" s="291"/>
      <c r="AA34" s="291"/>
      <c r="AB34" s="162"/>
      <c r="AC34" s="162"/>
      <c r="AD34" s="162"/>
      <c r="AE34" s="162"/>
      <c r="AF34" s="390"/>
      <c r="AG34" s="162"/>
      <c r="AH34" s="445"/>
      <c r="AI34" s="445"/>
      <c r="AJ34" s="445"/>
      <c r="AK34" s="445"/>
      <c r="AL34" s="445"/>
      <c r="AM34" s="445"/>
      <c r="AN34" s="518"/>
      <c r="AO34" s="518"/>
      <c r="AP34" s="518"/>
      <c r="AQ34" s="518"/>
      <c r="AR34" s="518"/>
      <c r="AS34" s="518"/>
      <c r="AT34" s="521" t="s">
        <v>342</v>
      </c>
    </row>
    <row r="35" spans="1:46">
      <c r="A35" s="537" t="s">
        <v>339</v>
      </c>
      <c r="B35" s="146"/>
      <c r="C35" s="439"/>
      <c r="D35" s="439"/>
      <c r="E35" s="439"/>
      <c r="F35" s="439"/>
      <c r="G35" s="439"/>
      <c r="H35" s="439"/>
      <c r="AT35" s="538" t="s">
        <v>341</v>
      </c>
    </row>
    <row r="36" spans="1:46">
      <c r="A36" s="391" t="s">
        <v>336</v>
      </c>
      <c r="B36" s="146"/>
      <c r="D36" s="4"/>
      <c r="E36" s="4"/>
      <c r="G36" s="4"/>
      <c r="H36" s="4"/>
      <c r="I36" s="4"/>
      <c r="J36" s="4"/>
      <c r="K36" s="4"/>
      <c r="L36" s="67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</row>
    <row r="37" spans="1:46"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</row>
    <row r="38" spans="1:46"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</row>
    <row r="39" spans="1:46">
      <c r="AB39" s="367"/>
      <c r="AD39" s="367"/>
      <c r="AF39" s="367"/>
      <c r="AH39" s="367"/>
      <c r="AJ39" s="367"/>
      <c r="AL39" s="367"/>
      <c r="AN39" s="367"/>
      <c r="AP39" s="367"/>
      <c r="AR39" s="367"/>
    </row>
  </sheetData>
  <mergeCells count="39">
    <mergeCell ref="AL4:AM4"/>
    <mergeCell ref="AH5:AI6"/>
    <mergeCell ref="AJ5:AK6"/>
    <mergeCell ref="AL5:AM6"/>
    <mergeCell ref="AB4:AE4"/>
    <mergeCell ref="AF4:AG4"/>
    <mergeCell ref="AF5:AG6"/>
    <mergeCell ref="AH4:AK4"/>
    <mergeCell ref="H4:I4"/>
    <mergeCell ref="J4:M4"/>
    <mergeCell ref="N4:O4"/>
    <mergeCell ref="P4:S4"/>
    <mergeCell ref="T4:U4"/>
    <mergeCell ref="V5:W6"/>
    <mergeCell ref="X5:Y6"/>
    <mergeCell ref="Z5:AA6"/>
    <mergeCell ref="V4:Y4"/>
    <mergeCell ref="Z4:AA4"/>
    <mergeCell ref="A7:C7"/>
    <mergeCell ref="N5:O6"/>
    <mergeCell ref="H5:I6"/>
    <mergeCell ref="J5:K6"/>
    <mergeCell ref="L5:M6"/>
    <mergeCell ref="A1:AT1"/>
    <mergeCell ref="AT3:AT6"/>
    <mergeCell ref="A3:C6"/>
    <mergeCell ref="D5:E6"/>
    <mergeCell ref="F5:G6"/>
    <mergeCell ref="AN5:AO6"/>
    <mergeCell ref="R5:S6"/>
    <mergeCell ref="T5:U6"/>
    <mergeCell ref="AD5:AE6"/>
    <mergeCell ref="AP5:AQ6"/>
    <mergeCell ref="AR5:AS6"/>
    <mergeCell ref="D4:G4"/>
    <mergeCell ref="AN4:AQ4"/>
    <mergeCell ref="AR4:AS4"/>
    <mergeCell ref="AB5:AC6"/>
    <mergeCell ref="P5:Q6"/>
  </mergeCells>
  <phoneticPr fontId="5"/>
  <pageMargins left="0.70866141732283472" right="0.11811023622047245" top="0.94488188976377963" bottom="0.74803149606299213" header="0.31496062992125984" footer="0.31496062992125984"/>
  <pageSetup paperSize="9" scale="68" orientation="landscape" blackAndWhite="1" r:id="rId1"/>
  <ignoredErrors>
    <ignoredError sqref="A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Y36"/>
  <sheetViews>
    <sheetView view="pageBreakPreview" zoomScale="80" zoomScaleNormal="100" zoomScaleSheetLayoutView="80" workbookViewId="0">
      <pane ySplit="6" topLeftCell="A22" activePane="bottomLeft" state="frozen"/>
      <selection activeCell="W15" sqref="W15"/>
      <selection pane="bottomLeft" activeCell="W15" sqref="W15"/>
    </sheetView>
  </sheetViews>
  <sheetFormatPr defaultRowHeight="13.5"/>
  <cols>
    <col min="1" max="1" width="4.140625" style="3" customWidth="1"/>
    <col min="2" max="2" width="28.140625" style="1" customWidth="1"/>
    <col min="3" max="3" width="1" style="1" customWidth="1"/>
    <col min="4" max="4" width="8.7109375" style="1" hidden="1" customWidth="1"/>
    <col min="5" max="5" width="0.85546875" style="1" hidden="1" customWidth="1"/>
    <col min="6" max="6" width="8.7109375" style="1" hidden="1" customWidth="1"/>
    <col min="7" max="7" width="0.85546875" style="1" hidden="1" customWidth="1"/>
    <col min="8" max="8" width="9.28515625" style="1" hidden="1" customWidth="1"/>
    <col min="9" max="9" width="0.7109375" style="1" hidden="1" customWidth="1"/>
    <col min="10" max="10" width="8.7109375" style="1" hidden="1" customWidth="1"/>
    <col min="11" max="11" width="0.85546875" style="1" hidden="1" customWidth="1"/>
    <col min="12" max="12" width="8.7109375" style="1" hidden="1" customWidth="1"/>
    <col min="13" max="13" width="0.85546875" style="1" hidden="1" customWidth="1"/>
    <col min="14" max="14" width="8.7109375" style="1" hidden="1" customWidth="1"/>
    <col min="15" max="15" width="0.85546875" style="1" hidden="1" customWidth="1"/>
    <col min="16" max="16" width="8.7109375" style="1" customWidth="1"/>
    <col min="17" max="17" width="0.85546875" style="1" customWidth="1"/>
    <col min="18" max="18" width="8.7109375" style="1" customWidth="1"/>
    <col min="19" max="19" width="0.85546875" style="1" customWidth="1"/>
    <col min="20" max="20" width="8.7109375" style="1" customWidth="1"/>
    <col min="21" max="21" width="0.85546875" style="1" customWidth="1"/>
    <col min="22" max="22" width="8.7109375" style="1" customWidth="1"/>
    <col min="23" max="23" width="0.85546875" style="1" customWidth="1"/>
    <col min="24" max="24" width="8.7109375" style="1" customWidth="1"/>
    <col min="25" max="25" width="0.85546875" style="1" customWidth="1"/>
    <col min="26" max="26" width="8.7109375" style="1" customWidth="1"/>
    <col min="27" max="27" width="0.85546875" style="1" customWidth="1"/>
    <col min="28" max="28" width="8.7109375" style="1" customWidth="1"/>
    <col min="29" max="29" width="0.85546875" style="1" customWidth="1"/>
    <col min="30" max="30" width="8.7109375" style="1" customWidth="1"/>
    <col min="31" max="31" width="0.85546875" style="1" customWidth="1"/>
    <col min="32" max="32" width="8.7109375" style="1" customWidth="1"/>
    <col min="33" max="33" width="0.85546875" style="1" customWidth="1"/>
    <col min="34" max="34" width="8.7109375" style="1" customWidth="1"/>
    <col min="35" max="35" width="0.85546875" style="1" customWidth="1"/>
    <col min="36" max="36" width="8.7109375" style="1" customWidth="1"/>
    <col min="37" max="37" width="0.85546875" style="1" customWidth="1"/>
    <col min="38" max="38" width="8.7109375" style="1" customWidth="1"/>
    <col min="39" max="39" width="0.85546875" style="1" customWidth="1"/>
    <col min="40" max="40" width="8.7109375" style="1" customWidth="1"/>
    <col min="41" max="41" width="0.85546875" style="1" customWidth="1"/>
    <col min="42" max="42" width="8.7109375" style="1" customWidth="1"/>
    <col min="43" max="43" width="0.85546875" style="1" customWidth="1"/>
    <col min="44" max="44" width="8.7109375" style="1" customWidth="1"/>
    <col min="45" max="45" width="0.85546875" style="1" customWidth="1"/>
    <col min="46" max="46" width="9.140625" style="3" customWidth="1"/>
    <col min="47" max="16384" width="9.140625" style="1"/>
  </cols>
  <sheetData>
    <row r="1" spans="1:46" ht="22.5" customHeight="1">
      <c r="A1" s="543" t="s">
        <v>8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3"/>
      <c r="AL1" s="543"/>
      <c r="AM1" s="543"/>
      <c r="AN1" s="543"/>
      <c r="AO1" s="543"/>
      <c r="AP1" s="543"/>
      <c r="AQ1" s="543"/>
      <c r="AR1" s="543"/>
      <c r="AS1" s="543"/>
      <c r="AT1" s="543"/>
    </row>
    <row r="2" spans="1:46" ht="22.5" customHeight="1" thickBot="1">
      <c r="A2" s="157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288"/>
      <c r="W2" s="288"/>
      <c r="X2" s="288"/>
      <c r="Y2" s="288"/>
      <c r="Z2" s="288"/>
      <c r="AA2" s="288"/>
      <c r="AB2" s="158"/>
      <c r="AC2" s="158"/>
      <c r="AD2" s="158"/>
      <c r="AE2" s="158"/>
      <c r="AF2" s="158"/>
      <c r="AG2" s="158"/>
      <c r="AH2" s="439"/>
      <c r="AI2" s="439"/>
      <c r="AJ2" s="439"/>
      <c r="AK2" s="439"/>
      <c r="AL2" s="439"/>
      <c r="AM2" s="439"/>
      <c r="AN2" s="446"/>
      <c r="AO2" s="446"/>
      <c r="AP2" s="446"/>
      <c r="AQ2" s="446"/>
      <c r="AR2" s="446"/>
      <c r="AS2" s="446"/>
      <c r="AT2" s="50"/>
    </row>
    <row r="3" spans="1:46" ht="20.100000000000001" customHeight="1" thickTop="1">
      <c r="A3" s="547" t="s">
        <v>23</v>
      </c>
      <c r="B3" s="547"/>
      <c r="C3" s="548"/>
      <c r="D3" s="58" t="str">
        <f>+'1.全体'!D3</f>
        <v>平成２７年(平成２８年調査)</v>
      </c>
      <c r="E3" s="59"/>
      <c r="F3" s="59"/>
      <c r="G3" s="59"/>
      <c r="H3" s="59"/>
      <c r="I3" s="27"/>
      <c r="J3" s="58" t="str">
        <f>+'1.全体'!J3</f>
        <v>平成２８年(平成２９年調査)</v>
      </c>
      <c r="K3" s="59"/>
      <c r="L3" s="59"/>
      <c r="M3" s="59"/>
      <c r="N3" s="59"/>
      <c r="O3" s="27"/>
      <c r="P3" s="58" t="str">
        <f>+'1.全体'!P3</f>
        <v>平成２９年(平成３０年調査)</v>
      </c>
      <c r="Q3" s="59"/>
      <c r="R3" s="59"/>
      <c r="S3" s="59"/>
      <c r="T3" s="59"/>
      <c r="U3" s="27"/>
      <c r="V3" s="58" t="str">
        <f>+'1.全体'!V3</f>
        <v>平成３０年(令和元年調査)</v>
      </c>
      <c r="W3" s="59"/>
      <c r="X3" s="59"/>
      <c r="Y3" s="59"/>
      <c r="Z3" s="59"/>
      <c r="AA3" s="27"/>
      <c r="AB3" s="58" t="str">
        <f>+'1.全体'!AB3</f>
        <v>令和元年(令和２年調査)</v>
      </c>
      <c r="AC3" s="59"/>
      <c r="AD3" s="59"/>
      <c r="AE3" s="59"/>
      <c r="AF3" s="59"/>
      <c r="AG3" s="27"/>
      <c r="AH3" s="58" t="str">
        <f>+'1.全体'!AH3</f>
        <v>令和２年(令和３年調査)</v>
      </c>
      <c r="AI3" s="59"/>
      <c r="AJ3" s="59"/>
      <c r="AK3" s="59"/>
      <c r="AL3" s="59"/>
      <c r="AM3" s="27"/>
      <c r="AN3" s="58" t="str">
        <f>+'1.全体'!AN3</f>
        <v>令和３年(令和４年調査)</v>
      </c>
      <c r="AO3" s="59"/>
      <c r="AP3" s="59"/>
      <c r="AQ3" s="59"/>
      <c r="AR3" s="59"/>
      <c r="AS3" s="27"/>
      <c r="AT3" s="544" t="s">
        <v>18</v>
      </c>
    </row>
    <row r="4" spans="1:46" ht="21" customHeight="1">
      <c r="A4" s="549"/>
      <c r="B4" s="549"/>
      <c r="C4" s="550"/>
      <c r="D4" s="553" t="s">
        <v>12</v>
      </c>
      <c r="E4" s="554"/>
      <c r="F4" s="566" t="s">
        <v>2</v>
      </c>
      <c r="G4" s="567"/>
      <c r="H4" s="570" t="s">
        <v>270</v>
      </c>
      <c r="I4" s="571"/>
      <c r="J4" s="553" t="s">
        <v>12</v>
      </c>
      <c r="K4" s="554"/>
      <c r="L4" s="566" t="s">
        <v>2</v>
      </c>
      <c r="M4" s="567"/>
      <c r="N4" s="441" t="s">
        <v>285</v>
      </c>
      <c r="O4" s="442"/>
      <c r="P4" s="553" t="s">
        <v>12</v>
      </c>
      <c r="Q4" s="554"/>
      <c r="R4" s="566" t="s">
        <v>2</v>
      </c>
      <c r="S4" s="567"/>
      <c r="T4" s="441" t="s">
        <v>311</v>
      </c>
      <c r="U4" s="442"/>
      <c r="V4" s="553" t="s">
        <v>12</v>
      </c>
      <c r="W4" s="554"/>
      <c r="X4" s="566" t="s">
        <v>2</v>
      </c>
      <c r="Y4" s="567"/>
      <c r="Z4" s="532" t="s">
        <v>311</v>
      </c>
      <c r="AA4" s="442"/>
      <c r="AB4" s="553" t="s">
        <v>12</v>
      </c>
      <c r="AC4" s="554"/>
      <c r="AD4" s="566" t="s">
        <v>2</v>
      </c>
      <c r="AE4" s="567"/>
      <c r="AF4" s="532" t="s">
        <v>311</v>
      </c>
      <c r="AG4" s="442"/>
      <c r="AH4" s="553" t="s">
        <v>12</v>
      </c>
      <c r="AI4" s="554"/>
      <c r="AJ4" s="566" t="s">
        <v>2</v>
      </c>
      <c r="AK4" s="567"/>
      <c r="AL4" s="532" t="s">
        <v>311</v>
      </c>
      <c r="AM4" s="442"/>
      <c r="AN4" s="553" t="s">
        <v>12</v>
      </c>
      <c r="AO4" s="554"/>
      <c r="AP4" s="566" t="s">
        <v>2</v>
      </c>
      <c r="AQ4" s="567"/>
      <c r="AR4" s="532" t="s">
        <v>311</v>
      </c>
      <c r="AS4" s="513"/>
      <c r="AT4" s="545"/>
    </row>
    <row r="5" spans="1:46" ht="21" customHeight="1">
      <c r="A5" s="551"/>
      <c r="B5" s="551"/>
      <c r="C5" s="552"/>
      <c r="D5" s="555"/>
      <c r="E5" s="556"/>
      <c r="F5" s="568" t="s">
        <v>25</v>
      </c>
      <c r="G5" s="569"/>
      <c r="H5" s="572" t="s">
        <v>52</v>
      </c>
      <c r="I5" s="573"/>
      <c r="J5" s="555"/>
      <c r="K5" s="556"/>
      <c r="L5" s="568" t="s">
        <v>25</v>
      </c>
      <c r="M5" s="569"/>
      <c r="N5" s="443" t="s">
        <v>52</v>
      </c>
      <c r="O5" s="444"/>
      <c r="P5" s="555"/>
      <c r="Q5" s="556"/>
      <c r="R5" s="568" t="s">
        <v>25</v>
      </c>
      <c r="S5" s="569"/>
      <c r="T5" s="443" t="s">
        <v>52</v>
      </c>
      <c r="U5" s="444"/>
      <c r="V5" s="555"/>
      <c r="W5" s="556"/>
      <c r="X5" s="568" t="s">
        <v>25</v>
      </c>
      <c r="Y5" s="569"/>
      <c r="Z5" s="443" t="s">
        <v>52</v>
      </c>
      <c r="AA5" s="444"/>
      <c r="AB5" s="555"/>
      <c r="AC5" s="556"/>
      <c r="AD5" s="568" t="s">
        <v>25</v>
      </c>
      <c r="AE5" s="569"/>
      <c r="AF5" s="443" t="s">
        <v>52</v>
      </c>
      <c r="AG5" s="444"/>
      <c r="AH5" s="555"/>
      <c r="AI5" s="556"/>
      <c r="AJ5" s="568" t="s">
        <v>25</v>
      </c>
      <c r="AK5" s="569"/>
      <c r="AL5" s="443" t="s">
        <v>52</v>
      </c>
      <c r="AM5" s="444"/>
      <c r="AN5" s="555"/>
      <c r="AO5" s="556"/>
      <c r="AP5" s="568" t="s">
        <v>25</v>
      </c>
      <c r="AQ5" s="569"/>
      <c r="AR5" s="514" t="s">
        <v>52</v>
      </c>
      <c r="AS5" s="515"/>
      <c r="AT5" s="546"/>
    </row>
    <row r="6" spans="1:46" s="2" customFormat="1" ht="24.75" customHeight="1">
      <c r="A6" s="564" t="s">
        <v>51</v>
      </c>
      <c r="B6" s="564"/>
      <c r="C6" s="565"/>
      <c r="D6" s="316">
        <f>SUM(D8:D31)</f>
        <v>242</v>
      </c>
      <c r="E6" s="317"/>
      <c r="F6" s="317" t="e">
        <f>SUM(F8:F31)</f>
        <v>#REF!</v>
      </c>
      <c r="G6" s="317"/>
      <c r="H6" s="318">
        <f>IF($D6="-",$D6,IF(D6="-",0,D6/$D6*100))</f>
        <v>100</v>
      </c>
      <c r="I6" s="319"/>
      <c r="J6" s="316">
        <f>SUM(J8:J31)</f>
        <v>218</v>
      </c>
      <c r="K6" s="317"/>
      <c r="L6" s="317">
        <f>SUM(L8:L31)</f>
        <v>-24</v>
      </c>
      <c r="M6" s="317"/>
      <c r="N6" s="318">
        <f>IF($J6="-",$J6,IF(J6="-",0,J6/$J6*100))</f>
        <v>100</v>
      </c>
      <c r="O6" s="319"/>
      <c r="P6" s="316">
        <f>SUM(P8:P31)</f>
        <v>210</v>
      </c>
      <c r="Q6" s="317"/>
      <c r="R6" s="317">
        <f>SUM(R8:R31)</f>
        <v>-8</v>
      </c>
      <c r="S6" s="317"/>
      <c r="T6" s="318">
        <f>IF($P6="-",$P6,IF(P6="-",0,P6/$P6*100))</f>
        <v>100</v>
      </c>
      <c r="U6" s="319"/>
      <c r="V6" s="320">
        <f>SUM(V8:V31)</f>
        <v>210</v>
      </c>
      <c r="W6" s="321"/>
      <c r="X6" s="321">
        <f>SUM(X8:X31)</f>
        <v>0</v>
      </c>
      <c r="Y6" s="321"/>
      <c r="Z6" s="318">
        <f>IF($P6="-",$P6,IF(V6="-",0,V6/$P6*100))</f>
        <v>100</v>
      </c>
      <c r="AA6" s="322"/>
      <c r="AB6" s="320">
        <f>SUM(AB8:AB31)</f>
        <v>212</v>
      </c>
      <c r="AC6" s="321"/>
      <c r="AD6" s="321">
        <f>SUM(AD8:AD31)</f>
        <v>2</v>
      </c>
      <c r="AE6" s="321"/>
      <c r="AF6" s="318">
        <f>IF($P6="-",$P6,IF(AB6="-",0,AB6/$P6*100))</f>
        <v>100.95238095238095</v>
      </c>
      <c r="AG6" s="170"/>
      <c r="AH6" s="320">
        <f>SUM(AH8:AH31)</f>
        <v>209</v>
      </c>
      <c r="AI6" s="321"/>
      <c r="AJ6" s="321">
        <f>SUM(AJ8:AJ31)</f>
        <v>-3</v>
      </c>
      <c r="AK6" s="321"/>
      <c r="AL6" s="318">
        <f>IF($P6="-",$P6,IF(AH6="-",0,AH6/$P6*100))</f>
        <v>99.523809523809518</v>
      </c>
      <c r="AM6" s="170"/>
      <c r="AN6" s="320">
        <f>SUM(AN8:AN31)</f>
        <v>255</v>
      </c>
      <c r="AO6" s="321"/>
      <c r="AP6" s="321">
        <f>SUM(AP8:AP31)</f>
        <v>46</v>
      </c>
      <c r="AQ6" s="321"/>
      <c r="AR6" s="318">
        <f>IF($P6="-",$P6,IF(AN6="-",0,AN6/$P6*100))</f>
        <v>121.42857142857142</v>
      </c>
      <c r="AS6" s="170"/>
      <c r="AT6" s="512" t="s">
        <v>51</v>
      </c>
    </row>
    <row r="7" spans="1:46" s="2" customFormat="1" ht="5.25" customHeight="1">
      <c r="A7" s="14"/>
      <c r="B7" s="15"/>
      <c r="C7" s="16"/>
      <c r="D7" s="175"/>
      <c r="E7" s="176"/>
      <c r="F7" s="176"/>
      <c r="G7" s="176"/>
      <c r="H7" s="323"/>
      <c r="I7" s="178"/>
      <c r="J7" s="175"/>
      <c r="K7" s="176"/>
      <c r="L7" s="176"/>
      <c r="M7" s="176"/>
      <c r="N7" s="177"/>
      <c r="O7" s="178"/>
      <c r="P7" s="175"/>
      <c r="Q7" s="176"/>
      <c r="R7" s="176"/>
      <c r="S7" s="176"/>
      <c r="T7" s="177"/>
      <c r="U7" s="178"/>
      <c r="V7" s="177"/>
      <c r="W7" s="177"/>
      <c r="X7" s="177"/>
      <c r="Y7" s="177"/>
      <c r="Z7" s="177"/>
      <c r="AA7" s="177"/>
      <c r="AB7" s="175"/>
      <c r="AC7" s="176"/>
      <c r="AD7" s="176"/>
      <c r="AE7" s="176"/>
      <c r="AF7" s="177"/>
      <c r="AG7" s="179"/>
      <c r="AH7" s="175"/>
      <c r="AI7" s="176"/>
      <c r="AJ7" s="176"/>
      <c r="AK7" s="176"/>
      <c r="AL7" s="177"/>
      <c r="AM7" s="179"/>
      <c r="AN7" s="175"/>
      <c r="AO7" s="176"/>
      <c r="AP7" s="176"/>
      <c r="AQ7" s="176"/>
      <c r="AR7" s="177"/>
      <c r="AS7" s="179"/>
      <c r="AT7" s="14"/>
    </row>
    <row r="8" spans="1:46" ht="22.5" customHeight="1">
      <c r="A8" s="71" t="s">
        <v>204</v>
      </c>
      <c r="B8" s="30" t="s">
        <v>31</v>
      </c>
      <c r="C8" s="38"/>
      <c r="D8" s="309">
        <f>'1.全体'!D9</f>
        <v>104</v>
      </c>
      <c r="E8" s="310"/>
      <c r="F8" s="310" t="e">
        <f>IF(AND(#REF!="-",D8="-"),"-",IF(#REF!="-",D8,IF(D8="-",-#REF!,D8-#REF!)))</f>
        <v>#REF!</v>
      </c>
      <c r="G8" s="310"/>
      <c r="H8" s="311">
        <f>IF(ISTEXT($D8),$D8,IF(ISTEXT(F8),F8,IF(D8="-",0,D8/$D8*100)))</f>
        <v>100</v>
      </c>
      <c r="I8" s="312"/>
      <c r="J8" s="309">
        <f>'1.全体'!J9</f>
        <v>95</v>
      </c>
      <c r="K8" s="310"/>
      <c r="L8" s="310">
        <f t="shared" ref="L8:L31" si="0">IF(AND(D8="-",J8="-"),"-",IF(D8="-",J8,IF(J8="-",-D8,J8-D8)))</f>
        <v>-9</v>
      </c>
      <c r="M8" s="310"/>
      <c r="N8" s="311">
        <f t="shared" ref="N8:N31" si="1">IF($J8="-",$J8,IF(J8="-",0,J8/$J8*100))</f>
        <v>100</v>
      </c>
      <c r="O8" s="312"/>
      <c r="P8" s="309">
        <f>'1.全体'!P9</f>
        <v>91</v>
      </c>
      <c r="Q8" s="310"/>
      <c r="R8" s="310">
        <f t="shared" ref="R8:R31" si="2">IF(AND(J8="-",P8="-"),"-",IF(J8="-",P8,IF(P8="-",-J8,P8-J8)))</f>
        <v>-4</v>
      </c>
      <c r="S8" s="310"/>
      <c r="T8" s="311">
        <f t="shared" ref="T8:T31" si="3">IF($P8="-",$P8,IF(P8="-",0,P8/$P8*100))</f>
        <v>100</v>
      </c>
      <c r="U8" s="312"/>
      <c r="V8" s="309">
        <f>'1.全体'!V9</f>
        <v>91</v>
      </c>
      <c r="W8" s="313"/>
      <c r="X8" s="313">
        <f t="shared" ref="X8:X31" si="4">IF(AND(P8="-",V8="-"),"-",IF(P8="-",V8,IF(V8="-",-P8,V8-P8)))</f>
        <v>0</v>
      </c>
      <c r="Y8" s="313"/>
      <c r="Z8" s="311">
        <f>IF($P8="-",$P8,IF(V8="-",0,V8/$P8*100))</f>
        <v>100</v>
      </c>
      <c r="AA8" s="315"/>
      <c r="AB8" s="309">
        <f>'1.全体'!AB9</f>
        <v>90</v>
      </c>
      <c r="AC8" s="313"/>
      <c r="AD8" s="313">
        <f t="shared" ref="AD8:AD31" si="5">IF(AND(V8="-",AB8="-"),"-",IF(V8="-",AB8,IF(AB8="-",-V8,AB8-V8)))</f>
        <v>-1</v>
      </c>
      <c r="AE8" s="313"/>
      <c r="AF8" s="314">
        <f t="shared" ref="AF8:AF31" si="6">IF($P8="-",$P8,IF(AB8="-",0,AB8/$P8*100))</f>
        <v>98.901098901098905</v>
      </c>
      <c r="AG8" s="186"/>
      <c r="AH8" s="309">
        <f>'1.全体'!AH9</f>
        <v>83</v>
      </c>
      <c r="AI8" s="313"/>
      <c r="AJ8" s="313">
        <f t="shared" ref="AJ8:AJ31" si="7">IF(AND(AB8="-",AH8="-"),"-",IF(AB8="-",AH8,IF(AH8="-",-AB8,AH8-AB8)))</f>
        <v>-7</v>
      </c>
      <c r="AK8" s="313"/>
      <c r="AL8" s="314">
        <f t="shared" ref="AL8:AL31" si="8">IF($P8="-",$P8,IF(AH8="-",0,AH8/$P8*100))</f>
        <v>91.208791208791212</v>
      </c>
      <c r="AM8" s="186"/>
      <c r="AN8" s="309">
        <f>'1.全体'!AN9</f>
        <v>92</v>
      </c>
      <c r="AO8" s="313"/>
      <c r="AP8" s="313">
        <f>IF(AND(AH8="-",AN8="-"),"-",IF(AH8="-",AN8,IF(AN8="-",-AH8,AN8-AH8)))</f>
        <v>9</v>
      </c>
      <c r="AQ8" s="313"/>
      <c r="AR8" s="314">
        <f>IF($P8="-",$P8,IF(AN8="-",0,AN8/$P8*100))</f>
        <v>101.09890109890109</v>
      </c>
      <c r="AS8" s="186"/>
      <c r="AT8" s="73" t="s">
        <v>207</v>
      </c>
    </row>
    <row r="9" spans="1:46" ht="22.5" customHeight="1">
      <c r="A9" s="17">
        <v>10</v>
      </c>
      <c r="B9" s="30" t="s">
        <v>32</v>
      </c>
      <c r="C9" s="38"/>
      <c r="D9" s="309">
        <f>'1.全体'!D10</f>
        <v>7</v>
      </c>
      <c r="E9" s="183"/>
      <c r="F9" s="310" t="e">
        <f>IF(AND(#REF!="-",D9="-"),"-",IF(#REF!="-",D9,IF(D9="-",-#REF!,D9-#REF!)))</f>
        <v>#REF!</v>
      </c>
      <c r="G9" s="183"/>
      <c r="H9" s="311">
        <f t="shared" ref="H9:H31" si="9">IF(ISTEXT($D9),$D9,IF(ISTEXT(F9),F9,IF(D9="-",0,D9/$D9*100)))</f>
        <v>100</v>
      </c>
      <c r="I9" s="185"/>
      <c r="J9" s="309">
        <f>'1.全体'!J10</f>
        <v>7</v>
      </c>
      <c r="K9" s="183"/>
      <c r="L9" s="310">
        <f t="shared" si="0"/>
        <v>0</v>
      </c>
      <c r="M9" s="183"/>
      <c r="N9" s="311">
        <f t="shared" si="1"/>
        <v>100</v>
      </c>
      <c r="O9" s="185"/>
      <c r="P9" s="309">
        <f>'1.全体'!P10</f>
        <v>7</v>
      </c>
      <c r="Q9" s="183"/>
      <c r="R9" s="310">
        <f t="shared" si="2"/>
        <v>0</v>
      </c>
      <c r="S9" s="183"/>
      <c r="T9" s="311">
        <f>IF($P9="-",$P9,IF(P9="-",0,P9/$P9*100))</f>
        <v>100</v>
      </c>
      <c r="U9" s="185"/>
      <c r="V9" s="309">
        <f>'1.全体'!V10</f>
        <v>7</v>
      </c>
      <c r="W9" s="184"/>
      <c r="X9" s="313">
        <f t="shared" si="4"/>
        <v>0</v>
      </c>
      <c r="Y9" s="184"/>
      <c r="Z9" s="314">
        <f t="shared" ref="Z9:Z31" si="10">IF($P9="-",$P9,IF(V9="-",0,V9/$P9*100))</f>
        <v>100</v>
      </c>
      <c r="AA9" s="184"/>
      <c r="AB9" s="309">
        <f>'1.全体'!AB10</f>
        <v>6</v>
      </c>
      <c r="AC9" s="183"/>
      <c r="AD9" s="313">
        <f t="shared" si="5"/>
        <v>-1</v>
      </c>
      <c r="AE9" s="183"/>
      <c r="AF9" s="314">
        <f t="shared" si="6"/>
        <v>85.714285714285708</v>
      </c>
      <c r="AG9" s="186"/>
      <c r="AH9" s="309">
        <f>'1.全体'!AH10</f>
        <v>6</v>
      </c>
      <c r="AI9" s="183"/>
      <c r="AJ9" s="313">
        <f t="shared" si="7"/>
        <v>0</v>
      </c>
      <c r="AK9" s="183"/>
      <c r="AL9" s="314">
        <f t="shared" si="8"/>
        <v>85.714285714285708</v>
      </c>
      <c r="AM9" s="186"/>
      <c r="AN9" s="309">
        <f>'1.全体'!AN10</f>
        <v>7</v>
      </c>
      <c r="AO9" s="183"/>
      <c r="AP9" s="313">
        <f t="shared" ref="AP9:AP31" si="11">IF(AND(AH9="-",AN9="-"),"-",IF(AH9="-",AN9,IF(AN9="-",-AH9,AN9-AH9)))</f>
        <v>1</v>
      </c>
      <c r="AQ9" s="183"/>
      <c r="AR9" s="314">
        <f t="shared" ref="AR9:AR30" si="12">IF($P9="-",$P9,IF(AN9="-",0,AN9/$P9*100))</f>
        <v>100</v>
      </c>
      <c r="AS9" s="186"/>
      <c r="AT9" s="39">
        <v>10</v>
      </c>
    </row>
    <row r="10" spans="1:46" ht="22.5" customHeight="1">
      <c r="A10" s="39">
        <v>11</v>
      </c>
      <c r="B10" s="30" t="s">
        <v>9</v>
      </c>
      <c r="C10" s="38"/>
      <c r="D10" s="309">
        <f>'1.全体'!D11</f>
        <v>17</v>
      </c>
      <c r="E10" s="183"/>
      <c r="F10" s="310" t="e">
        <f>IF(AND(#REF!="-",D10="-"),"-",IF(#REF!="-",D10,IF(D10="-",-#REF!,D10-#REF!)))</f>
        <v>#REF!</v>
      </c>
      <c r="G10" s="183"/>
      <c r="H10" s="311">
        <f t="shared" si="9"/>
        <v>100</v>
      </c>
      <c r="I10" s="185"/>
      <c r="J10" s="309">
        <f>'1.全体'!J11</f>
        <v>17</v>
      </c>
      <c r="K10" s="183"/>
      <c r="L10" s="310">
        <f t="shared" si="0"/>
        <v>0</v>
      </c>
      <c r="M10" s="183"/>
      <c r="N10" s="311">
        <f t="shared" si="1"/>
        <v>100</v>
      </c>
      <c r="O10" s="185"/>
      <c r="P10" s="309">
        <f>'1.全体'!P11</f>
        <v>15</v>
      </c>
      <c r="Q10" s="183"/>
      <c r="R10" s="310">
        <f t="shared" si="2"/>
        <v>-2</v>
      </c>
      <c r="S10" s="183"/>
      <c r="T10" s="311">
        <f>IF($P10="-",$P10,IF(P10="-",0,P10/$P10*100))</f>
        <v>100</v>
      </c>
      <c r="U10" s="185"/>
      <c r="V10" s="309">
        <f>'1.全体'!V11</f>
        <v>14</v>
      </c>
      <c r="W10" s="184"/>
      <c r="X10" s="313">
        <f t="shared" si="4"/>
        <v>-1</v>
      </c>
      <c r="Y10" s="184"/>
      <c r="Z10" s="314">
        <f t="shared" si="10"/>
        <v>93.333333333333329</v>
      </c>
      <c r="AA10" s="184"/>
      <c r="AB10" s="309">
        <f>'1.全体'!AB11</f>
        <v>14</v>
      </c>
      <c r="AC10" s="183"/>
      <c r="AD10" s="313">
        <f t="shared" si="5"/>
        <v>0</v>
      </c>
      <c r="AE10" s="183"/>
      <c r="AF10" s="314">
        <f t="shared" si="6"/>
        <v>93.333333333333329</v>
      </c>
      <c r="AG10" s="186"/>
      <c r="AH10" s="309">
        <f>'1.全体'!AH11</f>
        <v>10</v>
      </c>
      <c r="AI10" s="183"/>
      <c r="AJ10" s="313">
        <f t="shared" si="7"/>
        <v>-4</v>
      </c>
      <c r="AK10" s="183"/>
      <c r="AL10" s="314">
        <f t="shared" si="8"/>
        <v>66.666666666666657</v>
      </c>
      <c r="AM10" s="186"/>
      <c r="AN10" s="309">
        <f>'1.全体'!AN11</f>
        <v>11</v>
      </c>
      <c r="AO10" s="183"/>
      <c r="AP10" s="313">
        <f t="shared" si="11"/>
        <v>1</v>
      </c>
      <c r="AQ10" s="183"/>
      <c r="AR10" s="314">
        <f t="shared" si="12"/>
        <v>73.333333333333329</v>
      </c>
      <c r="AS10" s="186"/>
      <c r="AT10" s="39">
        <v>11</v>
      </c>
    </row>
    <row r="11" spans="1:46" ht="22.5" customHeight="1">
      <c r="A11" s="39">
        <v>12</v>
      </c>
      <c r="B11" s="30" t="s">
        <v>200</v>
      </c>
      <c r="C11" s="38"/>
      <c r="D11" s="309">
        <f>'1.全体'!D12</f>
        <v>6</v>
      </c>
      <c r="E11" s="183"/>
      <c r="F11" s="310" t="e">
        <f>IF(AND(#REF!="-",D11="-"),"-",IF(#REF!="-",D11,IF(D11="-",-#REF!,D11-#REF!)))</f>
        <v>#REF!</v>
      </c>
      <c r="G11" s="183"/>
      <c r="H11" s="311">
        <f t="shared" si="9"/>
        <v>100</v>
      </c>
      <c r="I11" s="185"/>
      <c r="J11" s="309">
        <f>'1.全体'!J12</f>
        <v>6</v>
      </c>
      <c r="K11" s="183"/>
      <c r="L11" s="310">
        <f t="shared" si="0"/>
        <v>0</v>
      </c>
      <c r="M11" s="183"/>
      <c r="N11" s="311">
        <f>IF($J11="-",$J11,IF(J11="-",0,J11/$J11*100))</f>
        <v>100</v>
      </c>
      <c r="O11" s="185"/>
      <c r="P11" s="309">
        <f>'1.全体'!P12</f>
        <v>6</v>
      </c>
      <c r="Q11" s="183"/>
      <c r="R11" s="310">
        <f t="shared" si="2"/>
        <v>0</v>
      </c>
      <c r="S11" s="183"/>
      <c r="T11" s="311">
        <f t="shared" si="3"/>
        <v>100</v>
      </c>
      <c r="U11" s="185"/>
      <c r="V11" s="309">
        <f>'1.全体'!V12</f>
        <v>6</v>
      </c>
      <c r="W11" s="184"/>
      <c r="X11" s="313">
        <f t="shared" si="4"/>
        <v>0</v>
      </c>
      <c r="Y11" s="184"/>
      <c r="Z11" s="314">
        <f t="shared" si="10"/>
        <v>100</v>
      </c>
      <c r="AA11" s="184"/>
      <c r="AB11" s="309">
        <f>'1.全体'!AB12</f>
        <v>6</v>
      </c>
      <c r="AC11" s="183"/>
      <c r="AD11" s="313">
        <f t="shared" si="5"/>
        <v>0</v>
      </c>
      <c r="AE11" s="183"/>
      <c r="AF11" s="314">
        <f t="shared" si="6"/>
        <v>100</v>
      </c>
      <c r="AG11" s="186"/>
      <c r="AH11" s="309">
        <f>'1.全体'!AH12</f>
        <v>6</v>
      </c>
      <c r="AI11" s="183"/>
      <c r="AJ11" s="313">
        <f t="shared" si="7"/>
        <v>0</v>
      </c>
      <c r="AK11" s="183"/>
      <c r="AL11" s="314">
        <f t="shared" si="8"/>
        <v>100</v>
      </c>
      <c r="AM11" s="186"/>
      <c r="AN11" s="309">
        <f>'1.全体'!AN12</f>
        <v>5</v>
      </c>
      <c r="AO11" s="183"/>
      <c r="AP11" s="313">
        <f t="shared" si="11"/>
        <v>-1</v>
      </c>
      <c r="AQ11" s="183"/>
      <c r="AR11" s="314">
        <f t="shared" si="12"/>
        <v>83.333333333333343</v>
      </c>
      <c r="AS11" s="186"/>
      <c r="AT11" s="39">
        <v>12</v>
      </c>
    </row>
    <row r="12" spans="1:46" ht="22.5" customHeight="1">
      <c r="A12" s="39">
        <v>13</v>
      </c>
      <c r="B12" s="30" t="s">
        <v>33</v>
      </c>
      <c r="C12" s="38"/>
      <c r="D12" s="309">
        <f>'1.全体'!D13</f>
        <v>10</v>
      </c>
      <c r="E12" s="183"/>
      <c r="F12" s="310" t="e">
        <f>IF(AND(#REF!="-",D12="-"),"-",IF(#REF!="-",D12,IF(D12="-",-#REF!,D12-#REF!)))</f>
        <v>#REF!</v>
      </c>
      <c r="G12" s="183"/>
      <c r="H12" s="311">
        <f t="shared" si="9"/>
        <v>100</v>
      </c>
      <c r="I12" s="185"/>
      <c r="J12" s="309">
        <f>'1.全体'!J13</f>
        <v>10</v>
      </c>
      <c r="K12" s="183"/>
      <c r="L12" s="310">
        <f t="shared" si="0"/>
        <v>0</v>
      </c>
      <c r="M12" s="183"/>
      <c r="N12" s="311">
        <f t="shared" si="1"/>
        <v>100</v>
      </c>
      <c r="O12" s="185"/>
      <c r="P12" s="309">
        <f>'1.全体'!P13</f>
        <v>8</v>
      </c>
      <c r="Q12" s="183"/>
      <c r="R12" s="310">
        <f t="shared" si="2"/>
        <v>-2</v>
      </c>
      <c r="S12" s="183"/>
      <c r="T12" s="311">
        <f t="shared" si="3"/>
        <v>100</v>
      </c>
      <c r="U12" s="185"/>
      <c r="V12" s="309">
        <f>'1.全体'!V13</f>
        <v>9</v>
      </c>
      <c r="W12" s="184"/>
      <c r="X12" s="313">
        <f t="shared" si="4"/>
        <v>1</v>
      </c>
      <c r="Y12" s="184"/>
      <c r="Z12" s="314">
        <f t="shared" si="10"/>
        <v>112.5</v>
      </c>
      <c r="AA12" s="184"/>
      <c r="AB12" s="309">
        <f>'1.全体'!AB13</f>
        <v>10</v>
      </c>
      <c r="AC12" s="183"/>
      <c r="AD12" s="313">
        <f t="shared" si="5"/>
        <v>1</v>
      </c>
      <c r="AE12" s="183"/>
      <c r="AF12" s="314">
        <f t="shared" si="6"/>
        <v>125</v>
      </c>
      <c r="AG12" s="186"/>
      <c r="AH12" s="309">
        <f>'1.全体'!AH13</f>
        <v>8</v>
      </c>
      <c r="AI12" s="183"/>
      <c r="AJ12" s="313">
        <f t="shared" si="7"/>
        <v>-2</v>
      </c>
      <c r="AK12" s="183"/>
      <c r="AL12" s="314">
        <f t="shared" si="8"/>
        <v>100</v>
      </c>
      <c r="AM12" s="186"/>
      <c r="AN12" s="309">
        <f>'1.全体'!AN13</f>
        <v>13</v>
      </c>
      <c r="AO12" s="183"/>
      <c r="AP12" s="313">
        <f t="shared" si="11"/>
        <v>5</v>
      </c>
      <c r="AQ12" s="183"/>
      <c r="AR12" s="314">
        <f>IF($P12="-",$P12,IF(AN12="-",0,AN12/$P12*100))</f>
        <v>162.5</v>
      </c>
      <c r="AS12" s="186"/>
      <c r="AT12" s="39">
        <v>13</v>
      </c>
    </row>
    <row r="13" spans="1:46" ht="22.5" customHeight="1">
      <c r="A13" s="39">
        <v>14</v>
      </c>
      <c r="B13" s="28" t="s">
        <v>34</v>
      </c>
      <c r="C13" s="38"/>
      <c r="D13" s="309">
        <f>'1.全体'!D14</f>
        <v>9</v>
      </c>
      <c r="E13" s="183"/>
      <c r="F13" s="310" t="e">
        <f>IF(AND(#REF!="-",D13="-"),"-",IF(#REF!="-",D13,IF(D13="-",-#REF!,D13-#REF!)))</f>
        <v>#REF!</v>
      </c>
      <c r="G13" s="183"/>
      <c r="H13" s="311">
        <f t="shared" si="9"/>
        <v>100</v>
      </c>
      <c r="I13" s="185"/>
      <c r="J13" s="309">
        <f>'1.全体'!J14</f>
        <v>8</v>
      </c>
      <c r="K13" s="183"/>
      <c r="L13" s="310">
        <f t="shared" si="0"/>
        <v>-1</v>
      </c>
      <c r="M13" s="183"/>
      <c r="N13" s="311">
        <f t="shared" si="1"/>
        <v>100</v>
      </c>
      <c r="O13" s="185"/>
      <c r="P13" s="309">
        <f>'1.全体'!P14</f>
        <v>7</v>
      </c>
      <c r="Q13" s="183"/>
      <c r="R13" s="310">
        <f>IF(AND(J13="-",P13="-"),"-",IF(J13="-",P13,IF(P13="-",-J13,P13-J13)))</f>
        <v>-1</v>
      </c>
      <c r="S13" s="183"/>
      <c r="T13" s="311">
        <f t="shared" si="3"/>
        <v>100</v>
      </c>
      <c r="U13" s="185"/>
      <c r="V13" s="309">
        <f>'1.全体'!V14</f>
        <v>8</v>
      </c>
      <c r="W13" s="184"/>
      <c r="X13" s="313">
        <f t="shared" si="4"/>
        <v>1</v>
      </c>
      <c r="Y13" s="184"/>
      <c r="Z13" s="314">
        <f t="shared" si="10"/>
        <v>114.28571428571428</v>
      </c>
      <c r="AA13" s="184"/>
      <c r="AB13" s="309">
        <f>'1.全体'!AB14</f>
        <v>9</v>
      </c>
      <c r="AC13" s="183"/>
      <c r="AD13" s="313">
        <f t="shared" si="5"/>
        <v>1</v>
      </c>
      <c r="AE13" s="183"/>
      <c r="AF13" s="314">
        <f t="shared" si="6"/>
        <v>128.57142857142858</v>
      </c>
      <c r="AG13" s="186"/>
      <c r="AH13" s="309">
        <f>'1.全体'!AH14</f>
        <v>5</v>
      </c>
      <c r="AI13" s="183"/>
      <c r="AJ13" s="313">
        <f t="shared" si="7"/>
        <v>-4</v>
      </c>
      <c r="AK13" s="183"/>
      <c r="AL13" s="314">
        <f t="shared" si="8"/>
        <v>71.428571428571431</v>
      </c>
      <c r="AM13" s="186"/>
      <c r="AN13" s="309">
        <f>'1.全体'!AN14</f>
        <v>6</v>
      </c>
      <c r="AO13" s="183"/>
      <c r="AP13" s="313">
        <f t="shared" si="11"/>
        <v>1</v>
      </c>
      <c r="AQ13" s="183"/>
      <c r="AR13" s="314">
        <f t="shared" si="12"/>
        <v>85.714285714285708</v>
      </c>
      <c r="AS13" s="186"/>
      <c r="AT13" s="39">
        <v>14</v>
      </c>
    </row>
    <row r="14" spans="1:46" ht="22.5" customHeight="1">
      <c r="A14" s="39">
        <v>15</v>
      </c>
      <c r="B14" s="28" t="s">
        <v>10</v>
      </c>
      <c r="C14" s="38"/>
      <c r="D14" s="309">
        <f>'1.全体'!D15</f>
        <v>5</v>
      </c>
      <c r="E14" s="183"/>
      <c r="F14" s="310" t="e">
        <f>IF(AND(#REF!="-",D14="-"),"-",IF(#REF!="-",D14,IF(D14="-",-#REF!,D14-#REF!)))</f>
        <v>#REF!</v>
      </c>
      <c r="G14" s="183"/>
      <c r="H14" s="311">
        <f t="shared" si="9"/>
        <v>100</v>
      </c>
      <c r="I14" s="185"/>
      <c r="J14" s="309">
        <f>'1.全体'!J15</f>
        <v>4</v>
      </c>
      <c r="K14" s="183"/>
      <c r="L14" s="310">
        <f t="shared" si="0"/>
        <v>-1</v>
      </c>
      <c r="M14" s="183"/>
      <c r="N14" s="311">
        <f t="shared" si="1"/>
        <v>100</v>
      </c>
      <c r="O14" s="185"/>
      <c r="P14" s="309">
        <f>'1.全体'!P15</f>
        <v>5</v>
      </c>
      <c r="Q14" s="183"/>
      <c r="R14" s="310">
        <f t="shared" si="2"/>
        <v>1</v>
      </c>
      <c r="S14" s="183"/>
      <c r="T14" s="311">
        <f t="shared" si="3"/>
        <v>100</v>
      </c>
      <c r="U14" s="185"/>
      <c r="V14" s="309">
        <f>'1.全体'!V15</f>
        <v>6</v>
      </c>
      <c r="W14" s="184"/>
      <c r="X14" s="313">
        <f t="shared" si="4"/>
        <v>1</v>
      </c>
      <c r="Y14" s="184"/>
      <c r="Z14" s="314">
        <f t="shared" si="10"/>
        <v>120</v>
      </c>
      <c r="AA14" s="184"/>
      <c r="AB14" s="309">
        <f>'1.全体'!AB15</f>
        <v>5</v>
      </c>
      <c r="AC14" s="183"/>
      <c r="AD14" s="313">
        <f t="shared" si="5"/>
        <v>-1</v>
      </c>
      <c r="AE14" s="183"/>
      <c r="AF14" s="314">
        <f t="shared" si="6"/>
        <v>100</v>
      </c>
      <c r="AG14" s="186"/>
      <c r="AH14" s="309">
        <f>'1.全体'!AH15</f>
        <v>6</v>
      </c>
      <c r="AI14" s="183"/>
      <c r="AJ14" s="313">
        <f t="shared" si="7"/>
        <v>1</v>
      </c>
      <c r="AK14" s="183"/>
      <c r="AL14" s="314">
        <f t="shared" si="8"/>
        <v>120</v>
      </c>
      <c r="AM14" s="186"/>
      <c r="AN14" s="309">
        <f>'1.全体'!AN15</f>
        <v>14</v>
      </c>
      <c r="AO14" s="183"/>
      <c r="AP14" s="313">
        <f t="shared" si="11"/>
        <v>8</v>
      </c>
      <c r="AQ14" s="183"/>
      <c r="AR14" s="314">
        <f t="shared" si="12"/>
        <v>280</v>
      </c>
      <c r="AS14" s="186"/>
      <c r="AT14" s="39">
        <v>15</v>
      </c>
    </row>
    <row r="15" spans="1:46" ht="22.5" customHeight="1">
      <c r="A15" s="39">
        <v>16</v>
      </c>
      <c r="B15" s="28" t="s">
        <v>11</v>
      </c>
      <c r="C15" s="38"/>
      <c r="D15" s="309">
        <f>'1.全体'!D16</f>
        <v>3</v>
      </c>
      <c r="E15" s="183"/>
      <c r="F15" s="310" t="e">
        <f>IF(AND(#REF!="-",D15="-"),"-",IF(#REF!="-",D15,IF(D15="-",-#REF!,D15-#REF!)))</f>
        <v>#REF!</v>
      </c>
      <c r="G15" s="183"/>
      <c r="H15" s="311">
        <f t="shared" si="9"/>
        <v>100</v>
      </c>
      <c r="I15" s="185"/>
      <c r="J15" s="309">
        <f>'1.全体'!J16</f>
        <v>3</v>
      </c>
      <c r="K15" s="183"/>
      <c r="L15" s="310">
        <f t="shared" si="0"/>
        <v>0</v>
      </c>
      <c r="M15" s="183"/>
      <c r="N15" s="311">
        <f t="shared" si="1"/>
        <v>100</v>
      </c>
      <c r="O15" s="185"/>
      <c r="P15" s="309">
        <f>'1.全体'!P16</f>
        <v>3</v>
      </c>
      <c r="Q15" s="183"/>
      <c r="R15" s="310">
        <f t="shared" si="2"/>
        <v>0</v>
      </c>
      <c r="S15" s="183"/>
      <c r="T15" s="311">
        <f t="shared" si="3"/>
        <v>100</v>
      </c>
      <c r="U15" s="185"/>
      <c r="V15" s="309">
        <f>'1.全体'!V16</f>
        <v>3</v>
      </c>
      <c r="W15" s="184"/>
      <c r="X15" s="313">
        <f t="shared" si="4"/>
        <v>0</v>
      </c>
      <c r="Y15" s="184"/>
      <c r="Z15" s="314">
        <f t="shared" si="10"/>
        <v>100</v>
      </c>
      <c r="AA15" s="184"/>
      <c r="AB15" s="309">
        <f>'1.全体'!AB16</f>
        <v>3</v>
      </c>
      <c r="AC15" s="183"/>
      <c r="AD15" s="313">
        <f t="shared" si="5"/>
        <v>0</v>
      </c>
      <c r="AE15" s="183"/>
      <c r="AF15" s="314">
        <f t="shared" si="6"/>
        <v>100</v>
      </c>
      <c r="AG15" s="186"/>
      <c r="AH15" s="309">
        <f>'1.全体'!AH16</f>
        <v>5</v>
      </c>
      <c r="AI15" s="183"/>
      <c r="AJ15" s="313">
        <f t="shared" si="7"/>
        <v>2</v>
      </c>
      <c r="AK15" s="183"/>
      <c r="AL15" s="314">
        <f t="shared" si="8"/>
        <v>166.66666666666669</v>
      </c>
      <c r="AM15" s="186"/>
      <c r="AN15" s="309">
        <f>'1.全体'!AN16</f>
        <v>6</v>
      </c>
      <c r="AO15" s="183"/>
      <c r="AP15" s="313">
        <f t="shared" si="11"/>
        <v>1</v>
      </c>
      <c r="AQ15" s="183"/>
      <c r="AR15" s="314">
        <f t="shared" si="12"/>
        <v>200</v>
      </c>
      <c r="AS15" s="186"/>
      <c r="AT15" s="39">
        <v>16</v>
      </c>
    </row>
    <row r="16" spans="1:46" ht="22.5" customHeight="1">
      <c r="A16" s="39">
        <v>17</v>
      </c>
      <c r="B16" s="28" t="s">
        <v>35</v>
      </c>
      <c r="C16" s="38"/>
      <c r="D16" s="309">
        <f>'1.全体'!D17</f>
        <v>1</v>
      </c>
      <c r="E16" s="183"/>
      <c r="F16" s="310" t="e">
        <f>IF(AND(#REF!="-",D16="-"),"-",IF(#REF!="-",D16,IF(D16="-",-#REF!,D16-#REF!)))</f>
        <v>#REF!</v>
      </c>
      <c r="G16" s="183"/>
      <c r="H16" s="311">
        <f t="shared" si="9"/>
        <v>100</v>
      </c>
      <c r="I16" s="185"/>
      <c r="J16" s="309">
        <f>'1.全体'!J17</f>
        <v>1</v>
      </c>
      <c r="K16" s="183"/>
      <c r="L16" s="310">
        <f t="shared" si="0"/>
        <v>0</v>
      </c>
      <c r="M16" s="183"/>
      <c r="N16" s="311">
        <f t="shared" si="1"/>
        <v>100</v>
      </c>
      <c r="O16" s="185"/>
      <c r="P16" s="309">
        <f>'1.全体'!P17</f>
        <v>1</v>
      </c>
      <c r="Q16" s="183"/>
      <c r="R16" s="310">
        <f t="shared" si="2"/>
        <v>0</v>
      </c>
      <c r="S16" s="183"/>
      <c r="T16" s="311">
        <f t="shared" si="3"/>
        <v>100</v>
      </c>
      <c r="U16" s="185"/>
      <c r="V16" s="309">
        <f>'1.全体'!V17</f>
        <v>1</v>
      </c>
      <c r="W16" s="184"/>
      <c r="X16" s="313">
        <f t="shared" si="4"/>
        <v>0</v>
      </c>
      <c r="Y16" s="184"/>
      <c r="Z16" s="314">
        <f t="shared" si="10"/>
        <v>100</v>
      </c>
      <c r="AA16" s="184"/>
      <c r="AB16" s="309">
        <f>'1.全体'!AB17</f>
        <v>1</v>
      </c>
      <c r="AC16" s="183"/>
      <c r="AD16" s="313">
        <f t="shared" si="5"/>
        <v>0</v>
      </c>
      <c r="AE16" s="183"/>
      <c r="AF16" s="314">
        <f t="shared" si="6"/>
        <v>100</v>
      </c>
      <c r="AG16" s="186"/>
      <c r="AH16" s="309">
        <f>'1.全体'!AH17</f>
        <v>2</v>
      </c>
      <c r="AI16" s="183"/>
      <c r="AJ16" s="313">
        <f t="shared" si="7"/>
        <v>1</v>
      </c>
      <c r="AK16" s="183"/>
      <c r="AL16" s="314">
        <f t="shared" si="8"/>
        <v>200</v>
      </c>
      <c r="AM16" s="186"/>
      <c r="AN16" s="309">
        <f>'1.全体'!AN17</f>
        <v>2</v>
      </c>
      <c r="AO16" s="183"/>
      <c r="AP16" s="313">
        <f t="shared" si="11"/>
        <v>0</v>
      </c>
      <c r="AQ16" s="183"/>
      <c r="AR16" s="314">
        <f t="shared" si="12"/>
        <v>200</v>
      </c>
      <c r="AS16" s="186"/>
      <c r="AT16" s="39">
        <v>17</v>
      </c>
    </row>
    <row r="17" spans="1:46" ht="22.5" customHeight="1">
      <c r="A17" s="39">
        <v>18</v>
      </c>
      <c r="B17" s="28" t="s">
        <v>36</v>
      </c>
      <c r="C17" s="38"/>
      <c r="D17" s="309">
        <f>'1.全体'!D18</f>
        <v>17</v>
      </c>
      <c r="E17" s="183"/>
      <c r="F17" s="310" t="e">
        <f>IF(AND(#REF!="-",D17="-"),"-",IF(#REF!="-",D17,IF(D17="-",-#REF!,D17-#REF!)))</f>
        <v>#REF!</v>
      </c>
      <c r="G17" s="183"/>
      <c r="H17" s="311">
        <f t="shared" si="9"/>
        <v>100</v>
      </c>
      <c r="I17" s="185"/>
      <c r="J17" s="309">
        <f>'1.全体'!J18</f>
        <v>17</v>
      </c>
      <c r="K17" s="183"/>
      <c r="L17" s="310">
        <f t="shared" si="0"/>
        <v>0</v>
      </c>
      <c r="M17" s="183"/>
      <c r="N17" s="311">
        <f t="shared" si="1"/>
        <v>100</v>
      </c>
      <c r="O17" s="185"/>
      <c r="P17" s="309">
        <f>'1.全体'!P18</f>
        <v>16</v>
      </c>
      <c r="Q17" s="183"/>
      <c r="R17" s="310">
        <f t="shared" si="2"/>
        <v>-1</v>
      </c>
      <c r="S17" s="183"/>
      <c r="T17" s="311">
        <f t="shared" si="3"/>
        <v>100</v>
      </c>
      <c r="U17" s="185"/>
      <c r="V17" s="309">
        <f>'1.全体'!V18</f>
        <v>15</v>
      </c>
      <c r="W17" s="184"/>
      <c r="X17" s="313">
        <f t="shared" si="4"/>
        <v>-1</v>
      </c>
      <c r="Y17" s="184"/>
      <c r="Z17" s="314">
        <f t="shared" si="10"/>
        <v>93.75</v>
      </c>
      <c r="AA17" s="184"/>
      <c r="AB17" s="309">
        <f>'1.全体'!AB18</f>
        <v>16</v>
      </c>
      <c r="AC17" s="183"/>
      <c r="AD17" s="313">
        <f t="shared" si="5"/>
        <v>1</v>
      </c>
      <c r="AE17" s="183"/>
      <c r="AF17" s="314">
        <f t="shared" si="6"/>
        <v>100</v>
      </c>
      <c r="AG17" s="186"/>
      <c r="AH17" s="309">
        <f>'1.全体'!AH18</f>
        <v>18</v>
      </c>
      <c r="AI17" s="183"/>
      <c r="AJ17" s="313">
        <f t="shared" si="7"/>
        <v>2</v>
      </c>
      <c r="AK17" s="183"/>
      <c r="AL17" s="314">
        <f t="shared" si="8"/>
        <v>112.5</v>
      </c>
      <c r="AM17" s="186"/>
      <c r="AN17" s="309">
        <f>'1.全体'!AN18</f>
        <v>19</v>
      </c>
      <c r="AO17" s="183"/>
      <c r="AP17" s="313">
        <f t="shared" si="11"/>
        <v>1</v>
      </c>
      <c r="AQ17" s="183"/>
      <c r="AR17" s="314">
        <f t="shared" si="12"/>
        <v>118.75</v>
      </c>
      <c r="AS17" s="186"/>
      <c r="AT17" s="39">
        <v>18</v>
      </c>
    </row>
    <row r="18" spans="1:46" ht="22.5" customHeight="1">
      <c r="A18" s="39">
        <v>19</v>
      </c>
      <c r="B18" s="28" t="s">
        <v>37</v>
      </c>
      <c r="C18" s="38"/>
      <c r="D18" s="309">
        <f>'1.全体'!D19</f>
        <v>4</v>
      </c>
      <c r="E18" s="183"/>
      <c r="F18" s="310" t="e">
        <f>IF(AND(#REF!="-",D18="-"),"-",IF(#REF!="-",D18,IF(D18="-",-#REF!,D18-#REF!)))</f>
        <v>#REF!</v>
      </c>
      <c r="G18" s="183"/>
      <c r="H18" s="311">
        <f t="shared" si="9"/>
        <v>100</v>
      </c>
      <c r="I18" s="185"/>
      <c r="J18" s="309">
        <f>'1.全体'!J19</f>
        <v>4</v>
      </c>
      <c r="K18" s="183"/>
      <c r="L18" s="310">
        <f t="shared" si="0"/>
        <v>0</v>
      </c>
      <c r="M18" s="183"/>
      <c r="N18" s="311">
        <f t="shared" si="1"/>
        <v>100</v>
      </c>
      <c r="O18" s="185"/>
      <c r="P18" s="309">
        <f>'1.全体'!P19</f>
        <v>4</v>
      </c>
      <c r="Q18" s="183"/>
      <c r="R18" s="310">
        <f t="shared" si="2"/>
        <v>0</v>
      </c>
      <c r="S18" s="183"/>
      <c r="T18" s="311">
        <f t="shared" si="3"/>
        <v>100</v>
      </c>
      <c r="U18" s="185"/>
      <c r="V18" s="309">
        <f>'1.全体'!V19</f>
        <v>4</v>
      </c>
      <c r="W18" s="184"/>
      <c r="X18" s="313">
        <f t="shared" si="4"/>
        <v>0</v>
      </c>
      <c r="Y18" s="184"/>
      <c r="Z18" s="314">
        <f t="shared" si="10"/>
        <v>100</v>
      </c>
      <c r="AA18" s="184"/>
      <c r="AB18" s="309">
        <f>'1.全体'!AB19</f>
        <v>4</v>
      </c>
      <c r="AC18" s="183"/>
      <c r="AD18" s="313">
        <f t="shared" si="5"/>
        <v>0</v>
      </c>
      <c r="AE18" s="183"/>
      <c r="AF18" s="314">
        <f t="shared" si="6"/>
        <v>100</v>
      </c>
      <c r="AG18" s="186"/>
      <c r="AH18" s="309">
        <f>'1.全体'!AH19</f>
        <v>4</v>
      </c>
      <c r="AI18" s="183"/>
      <c r="AJ18" s="313">
        <f t="shared" si="7"/>
        <v>0</v>
      </c>
      <c r="AK18" s="183"/>
      <c r="AL18" s="314">
        <f t="shared" si="8"/>
        <v>100</v>
      </c>
      <c r="AM18" s="186"/>
      <c r="AN18" s="309">
        <f>'1.全体'!AN19</f>
        <v>4</v>
      </c>
      <c r="AO18" s="183"/>
      <c r="AP18" s="313">
        <f t="shared" si="11"/>
        <v>0</v>
      </c>
      <c r="AQ18" s="183"/>
      <c r="AR18" s="314">
        <f t="shared" si="12"/>
        <v>100</v>
      </c>
      <c r="AS18" s="186"/>
      <c r="AT18" s="39">
        <v>19</v>
      </c>
    </row>
    <row r="19" spans="1:46" ht="22.5" customHeight="1">
      <c r="A19" s="39">
        <v>20</v>
      </c>
      <c r="B19" s="28" t="s">
        <v>38</v>
      </c>
      <c r="C19" s="38"/>
      <c r="D19" s="182" t="s">
        <v>6</v>
      </c>
      <c r="E19" s="183"/>
      <c r="F19" s="183" t="s">
        <v>6</v>
      </c>
      <c r="G19" s="183"/>
      <c r="H19" s="311" t="str">
        <f>IF(ISTEXT($D19),$D19,IF(ISTEXT(F19),F19,IF(D19="-",0,D19/$D19*100)))</f>
        <v>-</v>
      </c>
      <c r="I19" s="185"/>
      <c r="J19" s="309" t="str">
        <f>'1.全体'!J20</f>
        <v>-</v>
      </c>
      <c r="K19" s="183"/>
      <c r="L19" s="310" t="str">
        <f t="shared" si="0"/>
        <v>-</v>
      </c>
      <c r="M19" s="183"/>
      <c r="N19" s="311" t="str">
        <f t="shared" si="1"/>
        <v>-</v>
      </c>
      <c r="O19" s="185"/>
      <c r="P19" s="309" t="str">
        <f>'1.全体'!P20</f>
        <v>-</v>
      </c>
      <c r="Q19" s="183"/>
      <c r="R19" s="310" t="str">
        <f t="shared" si="2"/>
        <v>-</v>
      </c>
      <c r="S19" s="183"/>
      <c r="T19" s="311" t="str">
        <f t="shared" si="3"/>
        <v>-</v>
      </c>
      <c r="U19" s="185"/>
      <c r="V19" s="309" t="str">
        <f>'1.全体'!V20</f>
        <v>-</v>
      </c>
      <c r="W19" s="184"/>
      <c r="X19" s="313" t="str">
        <f t="shared" si="4"/>
        <v>-</v>
      </c>
      <c r="Y19" s="184"/>
      <c r="Z19" s="314" t="str">
        <f t="shared" si="10"/>
        <v>-</v>
      </c>
      <c r="AA19" s="184"/>
      <c r="AB19" s="309" t="str">
        <f>'1.全体'!AB20</f>
        <v>-</v>
      </c>
      <c r="AC19" s="183"/>
      <c r="AD19" s="313" t="str">
        <f t="shared" si="5"/>
        <v>-</v>
      </c>
      <c r="AE19" s="183"/>
      <c r="AF19" s="314" t="str">
        <f t="shared" si="6"/>
        <v>-</v>
      </c>
      <c r="AG19" s="186"/>
      <c r="AH19" s="309" t="str">
        <f>'1.全体'!AH20</f>
        <v>-</v>
      </c>
      <c r="AI19" s="183"/>
      <c r="AJ19" s="313" t="str">
        <f t="shared" si="7"/>
        <v>-</v>
      </c>
      <c r="AK19" s="183"/>
      <c r="AL19" s="314" t="str">
        <f t="shared" si="8"/>
        <v>-</v>
      </c>
      <c r="AM19" s="186"/>
      <c r="AN19" s="309" t="str">
        <f>'1.全体'!AN20</f>
        <v>-</v>
      </c>
      <c r="AO19" s="183"/>
      <c r="AP19" s="313" t="str">
        <f t="shared" si="11"/>
        <v>-</v>
      </c>
      <c r="AQ19" s="183"/>
      <c r="AR19" s="314" t="str">
        <f t="shared" si="12"/>
        <v>-</v>
      </c>
      <c r="AS19" s="186"/>
      <c r="AT19" s="39">
        <v>20</v>
      </c>
    </row>
    <row r="20" spans="1:46" ht="22.5" customHeight="1">
      <c r="A20" s="39">
        <v>21</v>
      </c>
      <c r="B20" s="28" t="s">
        <v>39</v>
      </c>
      <c r="C20" s="38"/>
      <c r="D20" s="309">
        <f>'1.全体'!D21</f>
        <v>13</v>
      </c>
      <c r="E20" s="183"/>
      <c r="F20" s="310" t="e">
        <f>IF(AND(#REF!="-",D20="-"),"-",IF(#REF!="-",D20,IF(D20="-",-#REF!,D20-#REF!)))</f>
        <v>#REF!</v>
      </c>
      <c r="G20" s="183"/>
      <c r="H20" s="311">
        <f t="shared" si="9"/>
        <v>100</v>
      </c>
      <c r="I20" s="185"/>
      <c r="J20" s="309">
        <f>'1.全体'!J21</f>
        <v>9</v>
      </c>
      <c r="K20" s="183"/>
      <c r="L20" s="310">
        <f t="shared" si="0"/>
        <v>-4</v>
      </c>
      <c r="M20" s="183"/>
      <c r="N20" s="311">
        <f t="shared" si="1"/>
        <v>100</v>
      </c>
      <c r="O20" s="185"/>
      <c r="P20" s="309">
        <f>'1.全体'!P21</f>
        <v>9</v>
      </c>
      <c r="Q20" s="183"/>
      <c r="R20" s="310">
        <f t="shared" si="2"/>
        <v>0</v>
      </c>
      <c r="S20" s="183"/>
      <c r="T20" s="311">
        <f t="shared" si="3"/>
        <v>100</v>
      </c>
      <c r="U20" s="185"/>
      <c r="V20" s="309">
        <f>'1.全体'!V21</f>
        <v>8</v>
      </c>
      <c r="W20" s="184"/>
      <c r="X20" s="313">
        <f t="shared" si="4"/>
        <v>-1</v>
      </c>
      <c r="Y20" s="184"/>
      <c r="Z20" s="314">
        <f t="shared" si="10"/>
        <v>88.888888888888886</v>
      </c>
      <c r="AA20" s="184"/>
      <c r="AB20" s="309">
        <f>'1.全体'!AB21</f>
        <v>8</v>
      </c>
      <c r="AC20" s="183"/>
      <c r="AD20" s="313">
        <f t="shared" si="5"/>
        <v>0</v>
      </c>
      <c r="AE20" s="183"/>
      <c r="AF20" s="314">
        <f t="shared" si="6"/>
        <v>88.888888888888886</v>
      </c>
      <c r="AG20" s="186"/>
      <c r="AH20" s="309">
        <f>'1.全体'!AH21</f>
        <v>8</v>
      </c>
      <c r="AI20" s="183"/>
      <c r="AJ20" s="313">
        <f t="shared" si="7"/>
        <v>0</v>
      </c>
      <c r="AK20" s="183"/>
      <c r="AL20" s="314">
        <f t="shared" si="8"/>
        <v>88.888888888888886</v>
      </c>
      <c r="AM20" s="186"/>
      <c r="AN20" s="309">
        <f>'1.全体'!AN21</f>
        <v>12</v>
      </c>
      <c r="AO20" s="183"/>
      <c r="AP20" s="313">
        <f t="shared" si="11"/>
        <v>4</v>
      </c>
      <c r="AQ20" s="183"/>
      <c r="AR20" s="314">
        <f t="shared" si="12"/>
        <v>133.33333333333331</v>
      </c>
      <c r="AS20" s="186"/>
      <c r="AT20" s="39">
        <v>21</v>
      </c>
    </row>
    <row r="21" spans="1:46" ht="22.5" customHeight="1">
      <c r="A21" s="39">
        <v>22</v>
      </c>
      <c r="B21" s="28" t="s">
        <v>40</v>
      </c>
      <c r="C21" s="38"/>
      <c r="D21" s="309">
        <f>'1.全体'!D22</f>
        <v>3</v>
      </c>
      <c r="E21" s="183"/>
      <c r="F21" s="310" t="e">
        <f>IF(AND(#REF!="-",D21="-"),"-",IF(#REF!="-",D21,IF(D21="-",-#REF!,D21-#REF!)))</f>
        <v>#REF!</v>
      </c>
      <c r="G21" s="183"/>
      <c r="H21" s="311">
        <f t="shared" si="9"/>
        <v>100</v>
      </c>
      <c r="I21" s="185"/>
      <c r="J21" s="309">
        <f>'1.全体'!J22</f>
        <v>2</v>
      </c>
      <c r="K21" s="183"/>
      <c r="L21" s="310">
        <f t="shared" si="0"/>
        <v>-1</v>
      </c>
      <c r="M21" s="183"/>
      <c r="N21" s="311">
        <f t="shared" si="1"/>
        <v>100</v>
      </c>
      <c r="O21" s="185"/>
      <c r="P21" s="309">
        <f>'1.全体'!P22</f>
        <v>1</v>
      </c>
      <c r="Q21" s="183"/>
      <c r="R21" s="310">
        <f t="shared" si="2"/>
        <v>-1</v>
      </c>
      <c r="S21" s="183"/>
      <c r="T21" s="311">
        <f t="shared" si="3"/>
        <v>100</v>
      </c>
      <c r="U21" s="185"/>
      <c r="V21" s="309">
        <f>'1.全体'!V22</f>
        <v>1</v>
      </c>
      <c r="W21" s="184"/>
      <c r="X21" s="313">
        <f t="shared" si="4"/>
        <v>0</v>
      </c>
      <c r="Y21" s="184"/>
      <c r="Z21" s="314">
        <f t="shared" si="10"/>
        <v>100</v>
      </c>
      <c r="AA21" s="184"/>
      <c r="AB21" s="309">
        <f>'1.全体'!AB22</f>
        <v>2</v>
      </c>
      <c r="AC21" s="183"/>
      <c r="AD21" s="313">
        <f t="shared" si="5"/>
        <v>1</v>
      </c>
      <c r="AE21" s="183"/>
      <c r="AF21" s="314">
        <f t="shared" si="6"/>
        <v>200</v>
      </c>
      <c r="AG21" s="186"/>
      <c r="AH21" s="309">
        <f>'1.全体'!AH22</f>
        <v>3</v>
      </c>
      <c r="AI21" s="183"/>
      <c r="AJ21" s="313">
        <f t="shared" si="7"/>
        <v>1</v>
      </c>
      <c r="AK21" s="183"/>
      <c r="AL21" s="314">
        <f t="shared" si="8"/>
        <v>300</v>
      </c>
      <c r="AM21" s="186"/>
      <c r="AN21" s="309">
        <f>'1.全体'!AN22</f>
        <v>4</v>
      </c>
      <c r="AO21" s="183"/>
      <c r="AP21" s="313">
        <f t="shared" si="11"/>
        <v>1</v>
      </c>
      <c r="AQ21" s="183"/>
      <c r="AR21" s="314">
        <f t="shared" si="12"/>
        <v>400</v>
      </c>
      <c r="AS21" s="186"/>
      <c r="AT21" s="39">
        <v>22</v>
      </c>
    </row>
    <row r="22" spans="1:46" ht="22.5" customHeight="1">
      <c r="A22" s="39">
        <v>23</v>
      </c>
      <c r="B22" s="28" t="s">
        <v>41</v>
      </c>
      <c r="C22" s="38"/>
      <c r="D22" s="309">
        <f>'1.全体'!D23</f>
        <v>1</v>
      </c>
      <c r="E22" s="183"/>
      <c r="F22" s="310" t="e">
        <f>IF(AND(#REF!="-",D22="-"),"-",IF(#REF!="-",D22,IF(D22="-",-#REF!,D22-#REF!)))</f>
        <v>#REF!</v>
      </c>
      <c r="G22" s="183"/>
      <c r="H22" s="311">
        <f t="shared" si="9"/>
        <v>100</v>
      </c>
      <c r="I22" s="185"/>
      <c r="J22" s="309" t="str">
        <f>'1.全体'!J23</f>
        <v>-</v>
      </c>
      <c r="K22" s="183"/>
      <c r="L22" s="310">
        <f t="shared" si="0"/>
        <v>-1</v>
      </c>
      <c r="M22" s="183"/>
      <c r="N22" s="311" t="str">
        <f t="shared" si="1"/>
        <v>-</v>
      </c>
      <c r="O22" s="185"/>
      <c r="P22" s="309" t="str">
        <f>'1.全体'!P23</f>
        <v>-</v>
      </c>
      <c r="Q22" s="183"/>
      <c r="R22" s="310" t="str">
        <f t="shared" si="2"/>
        <v>-</v>
      </c>
      <c r="S22" s="183"/>
      <c r="T22" s="311" t="str">
        <f t="shared" si="3"/>
        <v>-</v>
      </c>
      <c r="U22" s="185"/>
      <c r="V22" s="309" t="str">
        <f>'1.全体'!V23</f>
        <v>-</v>
      </c>
      <c r="W22" s="184"/>
      <c r="X22" s="313" t="str">
        <f t="shared" si="4"/>
        <v>-</v>
      </c>
      <c r="Y22" s="184"/>
      <c r="Z22" s="311" t="str">
        <f t="shared" si="10"/>
        <v>-</v>
      </c>
      <c r="AA22" s="184"/>
      <c r="AB22" s="309" t="str">
        <f>'1.全体'!AB23</f>
        <v>-</v>
      </c>
      <c r="AC22" s="183"/>
      <c r="AD22" s="313" t="str">
        <f t="shared" si="5"/>
        <v>-</v>
      </c>
      <c r="AE22" s="183"/>
      <c r="AF22" s="311" t="str">
        <f t="shared" si="6"/>
        <v>-</v>
      </c>
      <c r="AG22" s="186"/>
      <c r="AH22" s="309">
        <f>'1.全体'!AH23</f>
        <v>1</v>
      </c>
      <c r="AI22" s="183"/>
      <c r="AJ22" s="313">
        <f t="shared" si="7"/>
        <v>1</v>
      </c>
      <c r="AK22" s="183"/>
      <c r="AL22" s="311" t="str">
        <f t="shared" si="8"/>
        <v>-</v>
      </c>
      <c r="AM22" s="186"/>
      <c r="AN22" s="309">
        <f>'1.全体'!AN23</f>
        <v>1</v>
      </c>
      <c r="AO22" s="183"/>
      <c r="AP22" s="313">
        <f t="shared" si="11"/>
        <v>0</v>
      </c>
      <c r="AQ22" s="183"/>
      <c r="AR22" s="311" t="str">
        <f t="shared" si="12"/>
        <v>-</v>
      </c>
      <c r="AS22" s="186"/>
      <c r="AT22" s="39">
        <v>23</v>
      </c>
    </row>
    <row r="23" spans="1:46" ht="22.5" customHeight="1">
      <c r="A23" s="39">
        <v>24</v>
      </c>
      <c r="B23" s="28" t="s">
        <v>42</v>
      </c>
      <c r="C23" s="38"/>
      <c r="D23" s="309">
        <f>'1.全体'!D24</f>
        <v>20</v>
      </c>
      <c r="E23" s="183"/>
      <c r="F23" s="310" t="e">
        <f>IF(AND(#REF!="-",D23="-"),"-",IF(#REF!="-",D23,IF(D23="-",-#REF!,D23-#REF!)))</f>
        <v>#REF!</v>
      </c>
      <c r="G23" s="183"/>
      <c r="H23" s="311">
        <f t="shared" si="9"/>
        <v>100</v>
      </c>
      <c r="I23" s="185"/>
      <c r="J23" s="309">
        <f>'1.全体'!J24</f>
        <v>16</v>
      </c>
      <c r="K23" s="183"/>
      <c r="L23" s="310">
        <f t="shared" si="0"/>
        <v>-4</v>
      </c>
      <c r="M23" s="183"/>
      <c r="N23" s="311">
        <f t="shared" si="1"/>
        <v>100</v>
      </c>
      <c r="O23" s="185"/>
      <c r="P23" s="309">
        <f>'1.全体'!P24</f>
        <v>19</v>
      </c>
      <c r="Q23" s="183"/>
      <c r="R23" s="310">
        <f t="shared" si="2"/>
        <v>3</v>
      </c>
      <c r="S23" s="183"/>
      <c r="T23" s="311">
        <f t="shared" si="3"/>
        <v>100</v>
      </c>
      <c r="U23" s="185"/>
      <c r="V23" s="309">
        <f>'1.全体'!V24</f>
        <v>18</v>
      </c>
      <c r="W23" s="184"/>
      <c r="X23" s="313">
        <f t="shared" si="4"/>
        <v>-1</v>
      </c>
      <c r="Y23" s="184"/>
      <c r="Z23" s="314">
        <f t="shared" si="10"/>
        <v>94.73684210526315</v>
      </c>
      <c r="AA23" s="184"/>
      <c r="AB23" s="309">
        <f>'1.全体'!AB24</f>
        <v>19</v>
      </c>
      <c r="AC23" s="183"/>
      <c r="AD23" s="313">
        <f t="shared" si="5"/>
        <v>1</v>
      </c>
      <c r="AE23" s="183"/>
      <c r="AF23" s="314">
        <f t="shared" si="6"/>
        <v>100</v>
      </c>
      <c r="AG23" s="186"/>
      <c r="AH23" s="309">
        <f>'1.全体'!AH24</f>
        <v>24</v>
      </c>
      <c r="AI23" s="183"/>
      <c r="AJ23" s="313">
        <f t="shared" si="7"/>
        <v>5</v>
      </c>
      <c r="AK23" s="183"/>
      <c r="AL23" s="314">
        <f t="shared" si="8"/>
        <v>126.31578947368421</v>
      </c>
      <c r="AM23" s="186"/>
      <c r="AN23" s="309">
        <f>'1.全体'!AN24</f>
        <v>32</v>
      </c>
      <c r="AO23" s="183"/>
      <c r="AP23" s="313">
        <f t="shared" si="11"/>
        <v>8</v>
      </c>
      <c r="AQ23" s="183"/>
      <c r="AR23" s="314">
        <f t="shared" si="12"/>
        <v>168.42105263157893</v>
      </c>
      <c r="AS23" s="186"/>
      <c r="AT23" s="39">
        <v>24</v>
      </c>
    </row>
    <row r="24" spans="1:46" ht="22.5" customHeight="1">
      <c r="A24" s="39">
        <v>25</v>
      </c>
      <c r="B24" s="28" t="s">
        <v>43</v>
      </c>
      <c r="C24" s="38"/>
      <c r="D24" s="309">
        <f>'1.全体'!D25</f>
        <v>8</v>
      </c>
      <c r="E24" s="183"/>
      <c r="F24" s="310" t="e">
        <f>IF(AND(#REF!="-",D24="-"),"-",IF(#REF!="-",D24,IF(D24="-",-#REF!,D24-#REF!)))</f>
        <v>#REF!</v>
      </c>
      <c r="G24" s="183"/>
      <c r="H24" s="311">
        <f t="shared" si="9"/>
        <v>100</v>
      </c>
      <c r="I24" s="185"/>
      <c r="J24" s="309">
        <f>'1.全体'!J25</f>
        <v>7</v>
      </c>
      <c r="K24" s="183"/>
      <c r="L24" s="310">
        <f t="shared" si="0"/>
        <v>-1</v>
      </c>
      <c r="M24" s="183"/>
      <c r="N24" s="311">
        <f t="shared" si="1"/>
        <v>100</v>
      </c>
      <c r="O24" s="185"/>
      <c r="P24" s="309">
        <f>'1.全体'!P25</f>
        <v>6</v>
      </c>
      <c r="Q24" s="183"/>
      <c r="R24" s="310">
        <f t="shared" si="2"/>
        <v>-1</v>
      </c>
      <c r="S24" s="183"/>
      <c r="T24" s="311">
        <f t="shared" si="3"/>
        <v>100</v>
      </c>
      <c r="U24" s="185"/>
      <c r="V24" s="309">
        <f>'1.全体'!V25</f>
        <v>6</v>
      </c>
      <c r="W24" s="184"/>
      <c r="X24" s="313">
        <f t="shared" si="4"/>
        <v>0</v>
      </c>
      <c r="Y24" s="184"/>
      <c r="Z24" s="314">
        <f t="shared" si="10"/>
        <v>100</v>
      </c>
      <c r="AA24" s="184"/>
      <c r="AB24" s="309">
        <f>'1.全体'!AB25</f>
        <v>6</v>
      </c>
      <c r="AC24" s="183"/>
      <c r="AD24" s="313">
        <f t="shared" si="5"/>
        <v>0</v>
      </c>
      <c r="AE24" s="183"/>
      <c r="AF24" s="314">
        <f t="shared" si="6"/>
        <v>100</v>
      </c>
      <c r="AG24" s="186"/>
      <c r="AH24" s="309">
        <f>'1.全体'!AH25</f>
        <v>4</v>
      </c>
      <c r="AI24" s="183"/>
      <c r="AJ24" s="313">
        <f t="shared" si="7"/>
        <v>-2</v>
      </c>
      <c r="AK24" s="183"/>
      <c r="AL24" s="314">
        <f t="shared" si="8"/>
        <v>66.666666666666657</v>
      </c>
      <c r="AM24" s="186"/>
      <c r="AN24" s="309">
        <f>'1.全体'!AN25</f>
        <v>6</v>
      </c>
      <c r="AO24" s="183"/>
      <c r="AP24" s="313">
        <f t="shared" si="11"/>
        <v>2</v>
      </c>
      <c r="AQ24" s="183"/>
      <c r="AR24" s="314">
        <f t="shared" si="12"/>
        <v>100</v>
      </c>
      <c r="AS24" s="186"/>
      <c r="AT24" s="39">
        <v>25</v>
      </c>
    </row>
    <row r="25" spans="1:46" ht="22.5" customHeight="1">
      <c r="A25" s="39">
        <v>26</v>
      </c>
      <c r="B25" s="28" t="s">
        <v>44</v>
      </c>
      <c r="C25" s="38"/>
      <c r="D25" s="309">
        <f>'1.全体'!D26</f>
        <v>7</v>
      </c>
      <c r="E25" s="183"/>
      <c r="F25" s="310" t="e">
        <f>IF(AND(#REF!="-",D25="-"),"-",IF(#REF!="-",D25,IF(D25="-",-#REF!,D25-#REF!)))</f>
        <v>#REF!</v>
      </c>
      <c r="G25" s="183"/>
      <c r="H25" s="311">
        <f t="shared" si="9"/>
        <v>100</v>
      </c>
      <c r="I25" s="185"/>
      <c r="J25" s="309">
        <f>'1.全体'!J26</f>
        <v>6</v>
      </c>
      <c r="K25" s="183"/>
      <c r="L25" s="310">
        <f t="shared" si="0"/>
        <v>-1</v>
      </c>
      <c r="M25" s="183"/>
      <c r="N25" s="311">
        <f t="shared" si="1"/>
        <v>100</v>
      </c>
      <c r="O25" s="185"/>
      <c r="P25" s="309">
        <f>'1.全体'!P26</f>
        <v>6</v>
      </c>
      <c r="Q25" s="183"/>
      <c r="R25" s="310">
        <f t="shared" si="2"/>
        <v>0</v>
      </c>
      <c r="S25" s="183"/>
      <c r="T25" s="311">
        <f t="shared" si="3"/>
        <v>100</v>
      </c>
      <c r="U25" s="185"/>
      <c r="V25" s="309">
        <f>'1.全体'!V26</f>
        <v>6</v>
      </c>
      <c r="W25" s="184"/>
      <c r="X25" s="313">
        <f t="shared" si="4"/>
        <v>0</v>
      </c>
      <c r="Y25" s="184"/>
      <c r="Z25" s="314">
        <f t="shared" si="10"/>
        <v>100</v>
      </c>
      <c r="AA25" s="184"/>
      <c r="AB25" s="309">
        <f>'1.全体'!AB26</f>
        <v>6</v>
      </c>
      <c r="AC25" s="183"/>
      <c r="AD25" s="313">
        <f t="shared" si="5"/>
        <v>0</v>
      </c>
      <c r="AE25" s="183"/>
      <c r="AF25" s="314">
        <f t="shared" si="6"/>
        <v>100</v>
      </c>
      <c r="AG25" s="186"/>
      <c r="AH25" s="309">
        <f>'1.全体'!AH26</f>
        <v>6</v>
      </c>
      <c r="AI25" s="183"/>
      <c r="AJ25" s="313">
        <f t="shared" si="7"/>
        <v>0</v>
      </c>
      <c r="AK25" s="183"/>
      <c r="AL25" s="314">
        <f t="shared" si="8"/>
        <v>100</v>
      </c>
      <c r="AM25" s="186"/>
      <c r="AN25" s="309">
        <f>'1.全体'!AN26</f>
        <v>10</v>
      </c>
      <c r="AO25" s="183"/>
      <c r="AP25" s="313">
        <f t="shared" si="11"/>
        <v>4</v>
      </c>
      <c r="AQ25" s="183"/>
      <c r="AR25" s="314">
        <f t="shared" si="12"/>
        <v>166.66666666666669</v>
      </c>
      <c r="AS25" s="186"/>
      <c r="AT25" s="39">
        <v>26</v>
      </c>
    </row>
    <row r="26" spans="1:46" ht="22.5" customHeight="1">
      <c r="A26" s="39">
        <v>27</v>
      </c>
      <c r="B26" s="28" t="s">
        <v>45</v>
      </c>
      <c r="C26" s="38"/>
      <c r="D26" s="309">
        <f>'1.全体'!D27</f>
        <v>1</v>
      </c>
      <c r="E26" s="183"/>
      <c r="F26" s="310" t="e">
        <f>IF(AND(#REF!="-",D26="-"),"-",IF(#REF!="-",D26,IF(D26="-",-#REF!,D26-#REF!)))</f>
        <v>#REF!</v>
      </c>
      <c r="G26" s="183"/>
      <c r="H26" s="311">
        <f t="shared" si="9"/>
        <v>100</v>
      </c>
      <c r="I26" s="185"/>
      <c r="J26" s="309">
        <f>'1.全体'!J27</f>
        <v>1</v>
      </c>
      <c r="K26" s="183"/>
      <c r="L26" s="310">
        <f t="shared" si="0"/>
        <v>0</v>
      </c>
      <c r="M26" s="183"/>
      <c r="N26" s="311">
        <f t="shared" si="1"/>
        <v>100</v>
      </c>
      <c r="O26" s="185"/>
      <c r="P26" s="309">
        <f>'1.全体'!P27</f>
        <v>1</v>
      </c>
      <c r="Q26" s="183"/>
      <c r="R26" s="310">
        <f t="shared" si="2"/>
        <v>0</v>
      </c>
      <c r="S26" s="183"/>
      <c r="T26" s="311">
        <f t="shared" si="3"/>
        <v>100</v>
      </c>
      <c r="U26" s="185"/>
      <c r="V26" s="309">
        <f>'1.全体'!V27</f>
        <v>1</v>
      </c>
      <c r="W26" s="184"/>
      <c r="X26" s="313">
        <f t="shared" si="4"/>
        <v>0</v>
      </c>
      <c r="Y26" s="184"/>
      <c r="Z26" s="314">
        <f t="shared" si="10"/>
        <v>100</v>
      </c>
      <c r="AA26" s="184"/>
      <c r="AB26" s="309">
        <f>'1.全体'!AB27</f>
        <v>1</v>
      </c>
      <c r="AC26" s="183"/>
      <c r="AD26" s="313">
        <f t="shared" si="5"/>
        <v>0</v>
      </c>
      <c r="AE26" s="183"/>
      <c r="AF26" s="314">
        <f t="shared" si="6"/>
        <v>100</v>
      </c>
      <c r="AG26" s="186"/>
      <c r="AH26" s="309">
        <f>'1.全体'!AH27</f>
        <v>2</v>
      </c>
      <c r="AI26" s="183"/>
      <c r="AJ26" s="313">
        <f t="shared" si="7"/>
        <v>1</v>
      </c>
      <c r="AK26" s="183"/>
      <c r="AL26" s="314">
        <f t="shared" si="8"/>
        <v>200</v>
      </c>
      <c r="AM26" s="186"/>
      <c r="AN26" s="309">
        <f>'1.全体'!AN27</f>
        <v>2</v>
      </c>
      <c r="AO26" s="183"/>
      <c r="AP26" s="313">
        <f t="shared" si="11"/>
        <v>0</v>
      </c>
      <c r="AQ26" s="183"/>
      <c r="AR26" s="314">
        <f t="shared" si="12"/>
        <v>200</v>
      </c>
      <c r="AS26" s="186"/>
      <c r="AT26" s="39">
        <v>27</v>
      </c>
    </row>
    <row r="27" spans="1:46" ht="22.5" customHeight="1">
      <c r="A27" s="39">
        <v>28</v>
      </c>
      <c r="B27" s="28" t="s">
        <v>46</v>
      </c>
      <c r="C27" s="38"/>
      <c r="D27" s="309">
        <f>'1.全体'!D28</f>
        <v>1</v>
      </c>
      <c r="E27" s="183"/>
      <c r="F27" s="310" t="e">
        <f>IF(AND(#REF!="-",D27="-"),"-",IF(#REF!="-",D27,IF(D27="-",-#REF!,D27-#REF!)))</f>
        <v>#REF!</v>
      </c>
      <c r="G27" s="183"/>
      <c r="H27" s="311">
        <f t="shared" si="9"/>
        <v>100</v>
      </c>
      <c r="I27" s="185"/>
      <c r="J27" s="309">
        <f>'1.全体'!J28</f>
        <v>1</v>
      </c>
      <c r="K27" s="183"/>
      <c r="L27" s="310">
        <f t="shared" si="0"/>
        <v>0</v>
      </c>
      <c r="M27" s="183"/>
      <c r="N27" s="311">
        <f t="shared" si="1"/>
        <v>100</v>
      </c>
      <c r="O27" s="185"/>
      <c r="P27" s="309">
        <f>'1.全体'!P28</f>
        <v>1</v>
      </c>
      <c r="Q27" s="183"/>
      <c r="R27" s="310">
        <f t="shared" si="2"/>
        <v>0</v>
      </c>
      <c r="S27" s="183"/>
      <c r="T27" s="311">
        <f t="shared" si="3"/>
        <v>100</v>
      </c>
      <c r="U27" s="185"/>
      <c r="V27" s="309">
        <f>'1.全体'!V28</f>
        <v>1</v>
      </c>
      <c r="W27" s="184"/>
      <c r="X27" s="313">
        <f t="shared" si="4"/>
        <v>0</v>
      </c>
      <c r="Y27" s="184"/>
      <c r="Z27" s="314">
        <f t="shared" si="10"/>
        <v>100</v>
      </c>
      <c r="AA27" s="184"/>
      <c r="AB27" s="309">
        <f>'1.全体'!AB28</f>
        <v>1</v>
      </c>
      <c r="AC27" s="183"/>
      <c r="AD27" s="313">
        <f t="shared" si="5"/>
        <v>0</v>
      </c>
      <c r="AE27" s="183"/>
      <c r="AF27" s="314">
        <f t="shared" si="6"/>
        <v>100</v>
      </c>
      <c r="AG27" s="186"/>
      <c r="AH27" s="309">
        <f>'1.全体'!AH28</f>
        <v>1</v>
      </c>
      <c r="AI27" s="183"/>
      <c r="AJ27" s="313">
        <f t="shared" si="7"/>
        <v>0</v>
      </c>
      <c r="AK27" s="183"/>
      <c r="AL27" s="314">
        <f t="shared" si="8"/>
        <v>100</v>
      </c>
      <c r="AM27" s="186"/>
      <c r="AN27" s="309">
        <f>'1.全体'!AN28</f>
        <v>1</v>
      </c>
      <c r="AO27" s="183"/>
      <c r="AP27" s="313">
        <f t="shared" si="11"/>
        <v>0</v>
      </c>
      <c r="AQ27" s="183"/>
      <c r="AR27" s="314">
        <f t="shared" si="12"/>
        <v>100</v>
      </c>
      <c r="AS27" s="186"/>
      <c r="AT27" s="39">
        <v>28</v>
      </c>
    </row>
    <row r="28" spans="1:46" ht="22.5" customHeight="1">
      <c r="A28" s="39">
        <v>29</v>
      </c>
      <c r="B28" s="28" t="s">
        <v>47</v>
      </c>
      <c r="C28" s="38"/>
      <c r="D28" s="309">
        <f>'1.全体'!D29</f>
        <v>2</v>
      </c>
      <c r="E28" s="183"/>
      <c r="F28" s="310" t="e">
        <f>IF(AND(#REF!="-",D28="-"),"-",IF(#REF!="-",D28,IF(D28="-",-#REF!,D28-#REF!)))</f>
        <v>#REF!</v>
      </c>
      <c r="G28" s="183"/>
      <c r="H28" s="311">
        <f t="shared" si="9"/>
        <v>100</v>
      </c>
      <c r="I28" s="185"/>
      <c r="J28" s="309">
        <f>'1.全体'!J29</f>
        <v>2</v>
      </c>
      <c r="K28" s="183"/>
      <c r="L28" s="310">
        <f t="shared" si="0"/>
        <v>0</v>
      </c>
      <c r="M28" s="183"/>
      <c r="N28" s="311">
        <f t="shared" si="1"/>
        <v>100</v>
      </c>
      <c r="O28" s="185"/>
      <c r="P28" s="309">
        <f>'1.全体'!P29</f>
        <v>2</v>
      </c>
      <c r="Q28" s="183"/>
      <c r="R28" s="310">
        <f t="shared" si="2"/>
        <v>0</v>
      </c>
      <c r="S28" s="183"/>
      <c r="T28" s="311">
        <f t="shared" si="3"/>
        <v>100</v>
      </c>
      <c r="U28" s="185"/>
      <c r="V28" s="309">
        <f>'1.全体'!V29</f>
        <v>2</v>
      </c>
      <c r="W28" s="184"/>
      <c r="X28" s="313">
        <f t="shared" si="4"/>
        <v>0</v>
      </c>
      <c r="Y28" s="184"/>
      <c r="Z28" s="314">
        <f t="shared" si="10"/>
        <v>100</v>
      </c>
      <c r="AA28" s="184"/>
      <c r="AB28" s="309">
        <f>'1.全体'!AB29</f>
        <v>2</v>
      </c>
      <c r="AC28" s="183"/>
      <c r="AD28" s="313">
        <f t="shared" si="5"/>
        <v>0</v>
      </c>
      <c r="AE28" s="183"/>
      <c r="AF28" s="314">
        <f t="shared" si="6"/>
        <v>100</v>
      </c>
      <c r="AG28" s="186"/>
      <c r="AH28" s="309">
        <f>'1.全体'!AH29</f>
        <v>2</v>
      </c>
      <c r="AI28" s="183"/>
      <c r="AJ28" s="313">
        <f t="shared" si="7"/>
        <v>0</v>
      </c>
      <c r="AK28" s="183"/>
      <c r="AL28" s="314">
        <f t="shared" si="8"/>
        <v>100</v>
      </c>
      <c r="AM28" s="186"/>
      <c r="AN28" s="309">
        <f>'1.全体'!AN29</f>
        <v>2</v>
      </c>
      <c r="AO28" s="183"/>
      <c r="AP28" s="313">
        <f t="shared" si="11"/>
        <v>0</v>
      </c>
      <c r="AQ28" s="183"/>
      <c r="AR28" s="314">
        <f t="shared" si="12"/>
        <v>100</v>
      </c>
      <c r="AS28" s="186"/>
      <c r="AT28" s="39">
        <v>29</v>
      </c>
    </row>
    <row r="29" spans="1:46" ht="22.5" customHeight="1">
      <c r="A29" s="39">
        <v>30</v>
      </c>
      <c r="B29" s="28" t="s">
        <v>48</v>
      </c>
      <c r="C29" s="38"/>
      <c r="D29" s="182" t="s">
        <v>6</v>
      </c>
      <c r="E29" s="183"/>
      <c r="F29" s="183" t="s">
        <v>6</v>
      </c>
      <c r="G29" s="183"/>
      <c r="H29" s="311" t="str">
        <f t="shared" si="9"/>
        <v>-</v>
      </c>
      <c r="I29" s="185"/>
      <c r="J29" s="309" t="str">
        <f>'1.全体'!J30</f>
        <v>-</v>
      </c>
      <c r="K29" s="183"/>
      <c r="L29" s="310" t="str">
        <f t="shared" si="0"/>
        <v>-</v>
      </c>
      <c r="M29" s="183"/>
      <c r="N29" s="311" t="str">
        <f t="shared" si="1"/>
        <v>-</v>
      </c>
      <c r="O29" s="185"/>
      <c r="P29" s="309" t="str">
        <f>'1.全体'!P30</f>
        <v>-</v>
      </c>
      <c r="Q29" s="183"/>
      <c r="R29" s="310" t="str">
        <f t="shared" si="2"/>
        <v>-</v>
      </c>
      <c r="S29" s="183"/>
      <c r="T29" s="311" t="str">
        <f t="shared" si="3"/>
        <v>-</v>
      </c>
      <c r="U29" s="185"/>
      <c r="V29" s="309" t="str">
        <f>'1.全体'!V30</f>
        <v>-</v>
      </c>
      <c r="W29" s="184"/>
      <c r="X29" s="313" t="str">
        <f t="shared" si="4"/>
        <v>-</v>
      </c>
      <c r="Y29" s="184"/>
      <c r="Z29" s="314" t="str">
        <f t="shared" si="10"/>
        <v>-</v>
      </c>
      <c r="AA29" s="184"/>
      <c r="AB29" s="309" t="str">
        <f>'1.全体'!AB30</f>
        <v>-</v>
      </c>
      <c r="AC29" s="183"/>
      <c r="AD29" s="313" t="str">
        <f t="shared" si="5"/>
        <v>-</v>
      </c>
      <c r="AE29" s="183"/>
      <c r="AF29" s="314" t="str">
        <f t="shared" si="6"/>
        <v>-</v>
      </c>
      <c r="AG29" s="186"/>
      <c r="AH29" s="309" t="str">
        <f>'1.全体'!AH30</f>
        <v>-</v>
      </c>
      <c r="AI29" s="183"/>
      <c r="AJ29" s="313" t="str">
        <f t="shared" si="7"/>
        <v>-</v>
      </c>
      <c r="AK29" s="183"/>
      <c r="AL29" s="314" t="str">
        <f t="shared" si="8"/>
        <v>-</v>
      </c>
      <c r="AM29" s="186"/>
      <c r="AN29" s="309" t="str">
        <f>'1.全体'!AN30</f>
        <v>-</v>
      </c>
      <c r="AO29" s="183"/>
      <c r="AP29" s="313" t="str">
        <f t="shared" si="11"/>
        <v>-</v>
      </c>
      <c r="AQ29" s="183"/>
      <c r="AR29" s="314" t="str">
        <f t="shared" si="12"/>
        <v>-</v>
      </c>
      <c r="AS29" s="186"/>
      <c r="AT29" s="39">
        <v>30</v>
      </c>
    </row>
    <row r="30" spans="1:46" ht="22.5" customHeight="1">
      <c r="A30" s="39">
        <v>31</v>
      </c>
      <c r="B30" s="28" t="s">
        <v>49</v>
      </c>
      <c r="C30" s="38"/>
      <c r="D30" s="309">
        <f>'1.全体'!D31</f>
        <v>1</v>
      </c>
      <c r="E30" s="183"/>
      <c r="F30" s="310" t="e">
        <f>IF(AND(#REF!="-",D30="-"),"-",IF(#REF!="-",D30,IF(D30="-",-#REF!,D30-#REF!)))</f>
        <v>#REF!</v>
      </c>
      <c r="G30" s="183"/>
      <c r="H30" s="311">
        <f t="shared" si="9"/>
        <v>100</v>
      </c>
      <c r="I30" s="185"/>
      <c r="J30" s="309" t="str">
        <f>'1.全体'!J31</f>
        <v>-</v>
      </c>
      <c r="K30" s="183"/>
      <c r="L30" s="310">
        <f t="shared" si="0"/>
        <v>-1</v>
      </c>
      <c r="M30" s="183"/>
      <c r="N30" s="311" t="str">
        <f t="shared" si="1"/>
        <v>-</v>
      </c>
      <c r="O30" s="185"/>
      <c r="P30" s="309" t="str">
        <f>'1.全体'!P31</f>
        <v>-</v>
      </c>
      <c r="Q30" s="183"/>
      <c r="R30" s="310" t="str">
        <f t="shared" si="2"/>
        <v>-</v>
      </c>
      <c r="S30" s="183"/>
      <c r="T30" s="311" t="str">
        <f t="shared" si="3"/>
        <v>-</v>
      </c>
      <c r="U30" s="185"/>
      <c r="V30" s="309" t="str">
        <f>'1.全体'!V31</f>
        <v>-</v>
      </c>
      <c r="W30" s="184"/>
      <c r="X30" s="313" t="str">
        <f t="shared" si="4"/>
        <v>-</v>
      </c>
      <c r="Y30" s="184"/>
      <c r="Z30" s="311" t="str">
        <f t="shared" si="10"/>
        <v>-</v>
      </c>
      <c r="AA30" s="184"/>
      <c r="AB30" s="309" t="str">
        <f>'1.全体'!AB31</f>
        <v>-</v>
      </c>
      <c r="AC30" s="183"/>
      <c r="AD30" s="313" t="str">
        <f t="shared" si="5"/>
        <v>-</v>
      </c>
      <c r="AE30" s="183"/>
      <c r="AF30" s="311" t="str">
        <f t="shared" si="6"/>
        <v>-</v>
      </c>
      <c r="AG30" s="186"/>
      <c r="AH30" s="309" t="str">
        <f>'1.全体'!AH31</f>
        <v>-</v>
      </c>
      <c r="AI30" s="183"/>
      <c r="AJ30" s="313" t="str">
        <f t="shared" si="7"/>
        <v>-</v>
      </c>
      <c r="AK30" s="183"/>
      <c r="AL30" s="314" t="str">
        <f t="shared" si="8"/>
        <v>-</v>
      </c>
      <c r="AM30" s="186"/>
      <c r="AN30" s="309" t="str">
        <f>'1.全体'!AN31</f>
        <v>-</v>
      </c>
      <c r="AO30" s="183"/>
      <c r="AP30" s="313" t="str">
        <f t="shared" si="11"/>
        <v>-</v>
      </c>
      <c r="AQ30" s="183"/>
      <c r="AR30" s="314" t="str">
        <f t="shared" si="12"/>
        <v>-</v>
      </c>
      <c r="AS30" s="186"/>
      <c r="AT30" s="39">
        <v>31</v>
      </c>
    </row>
    <row r="31" spans="1:46" ht="22.5" customHeight="1">
      <c r="A31" s="20">
        <v>32</v>
      </c>
      <c r="B31" s="29" t="s">
        <v>50</v>
      </c>
      <c r="C31" s="40"/>
      <c r="D31" s="325">
        <f>'1.全体'!D32</f>
        <v>2</v>
      </c>
      <c r="E31" s="189"/>
      <c r="F31" s="326" t="e">
        <f>IF(AND(#REF!="-",D31="-"),"-",IF(#REF!="-",D31,IF(D31="-",-#REF!,D31-#REF!)))</f>
        <v>#REF!</v>
      </c>
      <c r="G31" s="189"/>
      <c r="H31" s="324">
        <f t="shared" si="9"/>
        <v>100</v>
      </c>
      <c r="I31" s="191"/>
      <c r="J31" s="325">
        <f>'1.全体'!J32</f>
        <v>2</v>
      </c>
      <c r="K31" s="189"/>
      <c r="L31" s="326">
        <f t="shared" si="0"/>
        <v>0</v>
      </c>
      <c r="M31" s="189"/>
      <c r="N31" s="324">
        <f t="shared" si="1"/>
        <v>100</v>
      </c>
      <c r="O31" s="191"/>
      <c r="P31" s="325">
        <f>'1.全体'!P32</f>
        <v>2</v>
      </c>
      <c r="Q31" s="189"/>
      <c r="R31" s="326">
        <f t="shared" si="2"/>
        <v>0</v>
      </c>
      <c r="S31" s="189"/>
      <c r="T31" s="324">
        <f t="shared" si="3"/>
        <v>100</v>
      </c>
      <c r="U31" s="191"/>
      <c r="V31" s="325">
        <f>'1.全体'!V32</f>
        <v>3</v>
      </c>
      <c r="W31" s="190"/>
      <c r="X31" s="327">
        <f t="shared" si="4"/>
        <v>1</v>
      </c>
      <c r="Y31" s="190"/>
      <c r="Z31" s="328">
        <f t="shared" si="10"/>
        <v>150</v>
      </c>
      <c r="AA31" s="190"/>
      <c r="AB31" s="325">
        <f>'1.全体'!AB32</f>
        <v>3</v>
      </c>
      <c r="AC31" s="189"/>
      <c r="AD31" s="327">
        <f t="shared" si="5"/>
        <v>0</v>
      </c>
      <c r="AE31" s="189"/>
      <c r="AF31" s="328">
        <f t="shared" si="6"/>
        <v>150</v>
      </c>
      <c r="AG31" s="192"/>
      <c r="AH31" s="325">
        <f>'1.全体'!AH32</f>
        <v>5</v>
      </c>
      <c r="AI31" s="189"/>
      <c r="AJ31" s="327">
        <f t="shared" si="7"/>
        <v>2</v>
      </c>
      <c r="AK31" s="189"/>
      <c r="AL31" s="328">
        <f t="shared" si="8"/>
        <v>250</v>
      </c>
      <c r="AM31" s="192"/>
      <c r="AN31" s="325">
        <f>'1.全体'!AN32</f>
        <v>6</v>
      </c>
      <c r="AO31" s="189"/>
      <c r="AP31" s="327">
        <f t="shared" si="11"/>
        <v>1</v>
      </c>
      <c r="AQ31" s="189"/>
      <c r="AR31" s="328">
        <f>IF($P31="-",$P31,IF(AN31="-",0,AN31/$P31*100))</f>
        <v>300</v>
      </c>
      <c r="AS31" s="192"/>
      <c r="AT31" s="20">
        <v>32</v>
      </c>
    </row>
    <row r="32" spans="1:46" s="108" customFormat="1" ht="13.5" customHeight="1">
      <c r="A32" s="500" t="s">
        <v>337</v>
      </c>
      <c r="B32" s="99"/>
      <c r="C32" s="99"/>
      <c r="D32" s="100"/>
      <c r="E32" s="100"/>
      <c r="F32" s="100"/>
      <c r="G32" s="100"/>
      <c r="I32" s="100"/>
      <c r="K32" s="100"/>
      <c r="L32" s="100"/>
      <c r="M32" s="100"/>
      <c r="N32" s="104"/>
      <c r="O32" s="104"/>
      <c r="P32" s="104"/>
      <c r="Q32" s="104"/>
      <c r="W32" s="70"/>
      <c r="X32" s="393"/>
      <c r="Y32" s="70"/>
      <c r="Z32" s="70"/>
      <c r="AA32" s="70"/>
      <c r="AB32" s="393"/>
      <c r="AC32" s="70"/>
      <c r="AD32" s="70"/>
      <c r="AE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520" t="s">
        <v>340</v>
      </c>
    </row>
    <row r="33" spans="1:51" s="108" customFormat="1" ht="13.5" customHeight="1">
      <c r="A33" s="106" t="s">
        <v>344</v>
      </c>
      <c r="B33" s="100"/>
      <c r="C33" s="100"/>
      <c r="D33" s="100"/>
      <c r="E33" s="100"/>
      <c r="F33" s="100"/>
      <c r="G33" s="100"/>
      <c r="I33" s="100"/>
      <c r="K33" s="100"/>
      <c r="L33" s="100"/>
      <c r="M33" s="100"/>
      <c r="N33" s="104"/>
      <c r="O33" s="104"/>
      <c r="P33" s="104"/>
      <c r="Q33" s="104"/>
      <c r="W33" s="285"/>
      <c r="X33" s="393"/>
      <c r="Y33" s="285"/>
      <c r="Z33" s="285"/>
      <c r="AA33" s="285"/>
      <c r="AB33" s="393"/>
      <c r="AC33" s="285"/>
      <c r="AD33" s="285"/>
      <c r="AE33" s="285"/>
      <c r="AG33" s="285"/>
      <c r="AH33" s="285"/>
      <c r="AI33" s="285"/>
      <c r="AJ33" s="285"/>
      <c r="AK33" s="285"/>
      <c r="AL33" s="285"/>
      <c r="AM33" s="285"/>
      <c r="AN33" s="285"/>
      <c r="AO33" s="285"/>
      <c r="AP33" s="285"/>
      <c r="AQ33" s="285"/>
      <c r="AR33" s="285"/>
      <c r="AS33" s="285"/>
      <c r="AT33" s="521" t="s">
        <v>342</v>
      </c>
    </row>
    <row r="34" spans="1:51" s="108" customFormat="1" ht="12">
      <c r="A34" s="391" t="s">
        <v>336</v>
      </c>
      <c r="N34" s="103"/>
      <c r="AT34" s="538" t="s">
        <v>341</v>
      </c>
    </row>
    <row r="35" spans="1:51" s="108" customFormat="1" ht="12">
      <c r="A35" s="391"/>
      <c r="N35" s="103"/>
      <c r="AT35" s="105"/>
    </row>
    <row r="36" spans="1:51" s="164" customFormat="1" ht="13.5" customHeight="1">
      <c r="A36" s="286"/>
      <c r="V36" s="288"/>
      <c r="W36" s="288"/>
      <c r="X36" s="288"/>
      <c r="Y36" s="288"/>
      <c r="Z36" s="288"/>
      <c r="AA36" s="288"/>
      <c r="AB36" s="367"/>
      <c r="AH36" s="367"/>
      <c r="AI36" s="439"/>
      <c r="AJ36" s="439"/>
      <c r="AK36" s="439"/>
      <c r="AL36" s="439"/>
      <c r="AM36" s="439"/>
      <c r="AN36" s="367"/>
      <c r="AO36" s="446"/>
      <c r="AP36" s="446"/>
      <c r="AQ36" s="446"/>
      <c r="AR36" s="446"/>
      <c r="AS36" s="446"/>
      <c r="AT36" s="286"/>
      <c r="AU36" s="446"/>
      <c r="AV36" s="446"/>
      <c r="AW36" s="446"/>
      <c r="AX36" s="446"/>
      <c r="AY36" s="446"/>
    </row>
  </sheetData>
  <mergeCells count="27">
    <mergeCell ref="AN4:AO5"/>
    <mergeCell ref="AJ5:AK5"/>
    <mergeCell ref="AH4:AI5"/>
    <mergeCell ref="AJ4:AK4"/>
    <mergeCell ref="J4:K5"/>
    <mergeCell ref="L4:M4"/>
    <mergeCell ref="L5:M5"/>
    <mergeCell ref="R5:S5"/>
    <mergeCell ref="V4:W5"/>
    <mergeCell ref="X4:Y4"/>
    <mergeCell ref="X5:Y5"/>
    <mergeCell ref="A1:AT1"/>
    <mergeCell ref="AT3:AT5"/>
    <mergeCell ref="AP4:AQ4"/>
    <mergeCell ref="AP5:AQ5"/>
    <mergeCell ref="A6:C6"/>
    <mergeCell ref="A3:C5"/>
    <mergeCell ref="D4:E5"/>
    <mergeCell ref="F4:G4"/>
    <mergeCell ref="H4:I4"/>
    <mergeCell ref="F5:G5"/>
    <mergeCell ref="H5:I5"/>
    <mergeCell ref="AB4:AC5"/>
    <mergeCell ref="AD4:AE4"/>
    <mergeCell ref="AD5:AE5"/>
    <mergeCell ref="P4:Q5"/>
    <mergeCell ref="R4:S4"/>
  </mergeCells>
  <phoneticPr fontId="5"/>
  <pageMargins left="0.70866141732283472" right="0.11811023622047245" top="0.94488188976377963" bottom="0.74803149606299213" header="0.31496062992125984" footer="0.31496062992125984"/>
  <pageSetup paperSize="9" scale="70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T35"/>
  <sheetViews>
    <sheetView view="pageBreakPreview" topLeftCell="S1" zoomScale="80" zoomScaleNormal="100" zoomScaleSheetLayoutView="80" workbookViewId="0">
      <pane ySplit="6" topLeftCell="A7" activePane="bottomLeft" state="frozen"/>
      <selection activeCell="W15" sqref="W15"/>
      <selection pane="bottomLeft" activeCell="W15" sqref="W15"/>
    </sheetView>
  </sheetViews>
  <sheetFormatPr defaultRowHeight="13.5"/>
  <cols>
    <col min="1" max="1" width="4.140625" style="3" customWidth="1"/>
    <col min="2" max="2" width="28" style="1" customWidth="1"/>
    <col min="3" max="3" width="1" style="1" customWidth="1"/>
    <col min="4" max="4" width="8.5703125" style="1" hidden="1" customWidth="1"/>
    <col min="5" max="5" width="0.85546875" style="1" hidden="1" customWidth="1"/>
    <col min="6" max="6" width="8.7109375" style="1" hidden="1" customWidth="1"/>
    <col min="7" max="7" width="0.85546875" style="1" hidden="1" customWidth="1"/>
    <col min="8" max="8" width="8.7109375" style="1" hidden="1" customWidth="1"/>
    <col min="9" max="9" width="0.85546875" style="1" hidden="1" customWidth="1"/>
    <col min="10" max="10" width="8.5703125" style="1" hidden="1" customWidth="1"/>
    <col min="11" max="11" width="0.85546875" style="1" hidden="1" customWidth="1"/>
    <col min="12" max="12" width="8.7109375" style="1" hidden="1" customWidth="1"/>
    <col min="13" max="13" width="0.85546875" style="1" hidden="1" customWidth="1"/>
    <col min="14" max="14" width="8.7109375" style="1" hidden="1" customWidth="1"/>
    <col min="15" max="15" width="0.85546875" style="1" hidden="1" customWidth="1"/>
    <col min="16" max="16" width="8.5703125" style="1" customWidth="1"/>
    <col min="17" max="17" width="0.85546875" style="1" customWidth="1"/>
    <col min="18" max="18" width="8.7109375" style="1" customWidth="1"/>
    <col min="19" max="19" width="0.85546875" style="1" customWidth="1"/>
    <col min="20" max="20" width="8.7109375" style="1" customWidth="1"/>
    <col min="21" max="21" width="0.85546875" style="1" customWidth="1"/>
    <col min="22" max="22" width="8.5703125" style="1" customWidth="1"/>
    <col min="23" max="23" width="0.85546875" style="1" customWidth="1"/>
    <col min="24" max="24" width="8.5703125" style="1" customWidth="1"/>
    <col min="25" max="25" width="0.85546875" style="1" customWidth="1"/>
    <col min="26" max="26" width="8.7109375" style="1" customWidth="1"/>
    <col min="27" max="27" width="0.85546875" style="1" customWidth="1"/>
    <col min="28" max="28" width="8.5703125" style="1" customWidth="1"/>
    <col min="29" max="29" width="0.85546875" style="1" customWidth="1"/>
    <col min="30" max="30" width="8.7109375" style="1" customWidth="1"/>
    <col min="31" max="31" width="0.85546875" style="1" customWidth="1"/>
    <col min="32" max="32" width="8.7109375" style="1" customWidth="1"/>
    <col min="33" max="33" width="0.85546875" style="1" customWidth="1"/>
    <col min="34" max="34" width="8.5703125" style="1" customWidth="1"/>
    <col min="35" max="35" width="0.85546875" style="1" customWidth="1"/>
    <col min="36" max="36" width="8.7109375" style="1" customWidth="1"/>
    <col min="37" max="37" width="0.85546875" style="1" customWidth="1"/>
    <col min="38" max="38" width="8.7109375" style="1" customWidth="1"/>
    <col min="39" max="39" width="0.85546875" style="1" customWidth="1"/>
    <col min="40" max="40" width="8.5703125" style="1" customWidth="1"/>
    <col min="41" max="41" width="0.85546875" style="1" customWidth="1"/>
    <col min="42" max="42" width="8.7109375" style="1" customWidth="1"/>
    <col min="43" max="43" width="0.85546875" style="1" customWidth="1"/>
    <col min="44" max="44" width="8.7109375" style="1" customWidth="1"/>
    <col min="45" max="45" width="0.85546875" style="1" customWidth="1"/>
    <col min="46" max="16384" width="9.140625" style="1"/>
  </cols>
  <sheetData>
    <row r="1" spans="1:46" ht="22.5" customHeight="1">
      <c r="A1" s="543" t="s">
        <v>4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3"/>
      <c r="AL1" s="543"/>
      <c r="AM1" s="543"/>
      <c r="AN1" s="543"/>
      <c r="AO1" s="543"/>
      <c r="AP1" s="543"/>
      <c r="AQ1" s="543"/>
      <c r="AR1" s="543"/>
      <c r="AS1" s="543"/>
      <c r="AT1" s="543"/>
    </row>
    <row r="2" spans="1:46" ht="22.5" customHeight="1" thickBot="1">
      <c r="A2" s="157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288"/>
      <c r="W2" s="288"/>
      <c r="X2" s="288"/>
      <c r="Y2" s="288"/>
      <c r="Z2" s="288"/>
      <c r="AA2" s="288"/>
      <c r="AB2" s="158"/>
      <c r="AC2" s="158"/>
      <c r="AD2" s="158"/>
      <c r="AE2" s="158"/>
      <c r="AF2" s="158"/>
      <c r="AG2" s="158"/>
      <c r="AH2" s="446"/>
      <c r="AI2" s="446"/>
      <c r="AJ2" s="446"/>
      <c r="AK2" s="446"/>
      <c r="AL2" s="446"/>
      <c r="AM2" s="446"/>
      <c r="AN2" s="446"/>
      <c r="AO2" s="446"/>
      <c r="AP2" s="446"/>
      <c r="AQ2" s="446"/>
      <c r="AR2" s="446"/>
      <c r="AS2" s="446"/>
      <c r="AT2" s="50"/>
    </row>
    <row r="3" spans="1:46" ht="20.100000000000001" customHeight="1" thickTop="1">
      <c r="A3" s="547" t="s">
        <v>23</v>
      </c>
      <c r="B3" s="547"/>
      <c r="C3" s="548"/>
      <c r="D3" s="58" t="str">
        <f>+'1.全体'!D3</f>
        <v>平成２７年(平成２８年調査)</v>
      </c>
      <c r="E3" s="59"/>
      <c r="F3" s="59"/>
      <c r="G3" s="59"/>
      <c r="H3" s="59"/>
      <c r="I3" s="27"/>
      <c r="J3" s="58" t="str">
        <f>+'1.全体'!J3</f>
        <v>平成２８年(平成２９年調査)</v>
      </c>
      <c r="K3" s="59"/>
      <c r="L3" s="59"/>
      <c r="M3" s="59"/>
      <c r="N3" s="59"/>
      <c r="O3" s="27"/>
      <c r="P3" s="58" t="str">
        <f>+'1.全体'!P3</f>
        <v>平成２９年(平成３０年調査)</v>
      </c>
      <c r="Q3" s="59"/>
      <c r="R3" s="59"/>
      <c r="S3" s="59"/>
      <c r="T3" s="59"/>
      <c r="U3" s="27"/>
      <c r="V3" s="58" t="str">
        <f>+'1.全体'!V3</f>
        <v>平成３０年(令和元年調査)</v>
      </c>
      <c r="W3" s="59"/>
      <c r="X3" s="59"/>
      <c r="Y3" s="59"/>
      <c r="Z3" s="59"/>
      <c r="AA3" s="27"/>
      <c r="AB3" s="58" t="str">
        <f>+'1.全体'!AB3</f>
        <v>令和元年(令和２年調査)</v>
      </c>
      <c r="AC3" s="59"/>
      <c r="AD3" s="59"/>
      <c r="AE3" s="59"/>
      <c r="AF3" s="59"/>
      <c r="AG3" s="27"/>
      <c r="AH3" s="58" t="str">
        <f>+'1.全体'!AH3</f>
        <v>令和２年(令和３年調査)</v>
      </c>
      <c r="AI3" s="59"/>
      <c r="AJ3" s="59"/>
      <c r="AK3" s="59"/>
      <c r="AL3" s="59"/>
      <c r="AM3" s="27"/>
      <c r="AN3" s="58" t="str">
        <f>+'1.全体'!AN3</f>
        <v>令和３年(令和４年調査)</v>
      </c>
      <c r="AO3" s="59"/>
      <c r="AP3" s="59"/>
      <c r="AQ3" s="59"/>
      <c r="AR3" s="59"/>
      <c r="AS3" s="27"/>
      <c r="AT3" s="544" t="s">
        <v>18</v>
      </c>
    </row>
    <row r="4" spans="1:46" ht="21" customHeight="1">
      <c r="A4" s="549"/>
      <c r="B4" s="549"/>
      <c r="C4" s="550"/>
      <c r="D4" s="553" t="s">
        <v>13</v>
      </c>
      <c r="E4" s="554"/>
      <c r="F4" s="574" t="s">
        <v>2</v>
      </c>
      <c r="G4" s="575"/>
      <c r="H4" s="570" t="s">
        <v>270</v>
      </c>
      <c r="I4" s="571"/>
      <c r="J4" s="553" t="s">
        <v>13</v>
      </c>
      <c r="K4" s="554"/>
      <c r="L4" s="574" t="s">
        <v>2</v>
      </c>
      <c r="M4" s="575"/>
      <c r="N4" s="570" t="s">
        <v>285</v>
      </c>
      <c r="O4" s="571"/>
      <c r="P4" s="553" t="s">
        <v>13</v>
      </c>
      <c r="Q4" s="554"/>
      <c r="R4" s="574" t="s">
        <v>2</v>
      </c>
      <c r="S4" s="575"/>
      <c r="T4" s="570" t="s">
        <v>311</v>
      </c>
      <c r="U4" s="571"/>
      <c r="V4" s="553" t="s">
        <v>13</v>
      </c>
      <c r="W4" s="554"/>
      <c r="X4" s="574" t="s">
        <v>2</v>
      </c>
      <c r="Y4" s="575"/>
      <c r="Z4" s="570" t="s">
        <v>311</v>
      </c>
      <c r="AA4" s="571"/>
      <c r="AB4" s="553" t="s">
        <v>13</v>
      </c>
      <c r="AC4" s="554"/>
      <c r="AD4" s="574" t="s">
        <v>2</v>
      </c>
      <c r="AE4" s="575"/>
      <c r="AF4" s="570" t="s">
        <v>311</v>
      </c>
      <c r="AG4" s="571"/>
      <c r="AH4" s="553" t="s">
        <v>13</v>
      </c>
      <c r="AI4" s="554"/>
      <c r="AJ4" s="574" t="s">
        <v>2</v>
      </c>
      <c r="AK4" s="575"/>
      <c r="AL4" s="570" t="s">
        <v>311</v>
      </c>
      <c r="AM4" s="571"/>
      <c r="AN4" s="553" t="s">
        <v>13</v>
      </c>
      <c r="AO4" s="554"/>
      <c r="AP4" s="574" t="s">
        <v>2</v>
      </c>
      <c r="AQ4" s="575"/>
      <c r="AR4" s="570" t="s">
        <v>311</v>
      </c>
      <c r="AS4" s="571"/>
      <c r="AT4" s="545"/>
    </row>
    <row r="5" spans="1:46" ht="21" customHeight="1">
      <c r="A5" s="551"/>
      <c r="B5" s="551"/>
      <c r="C5" s="552"/>
      <c r="D5" s="555"/>
      <c r="E5" s="556"/>
      <c r="F5" s="576" t="s">
        <v>1</v>
      </c>
      <c r="G5" s="577"/>
      <c r="H5" s="572" t="s">
        <v>52</v>
      </c>
      <c r="I5" s="573"/>
      <c r="J5" s="555"/>
      <c r="K5" s="556"/>
      <c r="L5" s="576" t="s">
        <v>1</v>
      </c>
      <c r="M5" s="577"/>
      <c r="N5" s="572" t="s">
        <v>52</v>
      </c>
      <c r="O5" s="573"/>
      <c r="P5" s="555"/>
      <c r="Q5" s="556"/>
      <c r="R5" s="576" t="s">
        <v>1</v>
      </c>
      <c r="S5" s="577"/>
      <c r="T5" s="572" t="s">
        <v>52</v>
      </c>
      <c r="U5" s="573"/>
      <c r="V5" s="555"/>
      <c r="W5" s="556"/>
      <c r="X5" s="576" t="s">
        <v>1</v>
      </c>
      <c r="Y5" s="577"/>
      <c r="Z5" s="572" t="s">
        <v>52</v>
      </c>
      <c r="AA5" s="573"/>
      <c r="AB5" s="555"/>
      <c r="AC5" s="556"/>
      <c r="AD5" s="576" t="s">
        <v>1</v>
      </c>
      <c r="AE5" s="577"/>
      <c r="AF5" s="572" t="s">
        <v>52</v>
      </c>
      <c r="AG5" s="573"/>
      <c r="AH5" s="555"/>
      <c r="AI5" s="556"/>
      <c r="AJ5" s="576" t="s">
        <v>1</v>
      </c>
      <c r="AK5" s="577"/>
      <c r="AL5" s="572" t="s">
        <v>52</v>
      </c>
      <c r="AM5" s="573"/>
      <c r="AN5" s="555"/>
      <c r="AO5" s="556"/>
      <c r="AP5" s="576" t="s">
        <v>1</v>
      </c>
      <c r="AQ5" s="577"/>
      <c r="AR5" s="572" t="s">
        <v>52</v>
      </c>
      <c r="AS5" s="573"/>
      <c r="AT5" s="546"/>
    </row>
    <row r="6" spans="1:46" s="2" customFormat="1" ht="24.75" customHeight="1">
      <c r="A6" s="564" t="s">
        <v>51</v>
      </c>
      <c r="B6" s="564"/>
      <c r="C6" s="565"/>
      <c r="D6" s="316">
        <f>SUM(D8:D31)</f>
        <v>7240</v>
      </c>
      <c r="E6" s="168"/>
      <c r="F6" s="317" t="e">
        <f>SUM(F8:F31)</f>
        <v>#REF!</v>
      </c>
      <c r="G6" s="168"/>
      <c r="H6" s="318">
        <f>IF($D6="-",$D6,IF(D6="-",0,D6/$D6*100))</f>
        <v>100</v>
      </c>
      <c r="I6" s="169"/>
      <c r="J6" s="316">
        <f>SUM(J8:J31)</f>
        <v>7687</v>
      </c>
      <c r="K6" s="193"/>
      <c r="L6" s="317">
        <f>SUM(L8:L31)</f>
        <v>447</v>
      </c>
      <c r="M6" s="193"/>
      <c r="N6" s="318">
        <f>IF($J6="-",$J6,IF(J6="-",0,J6/$J6*100))</f>
        <v>100</v>
      </c>
      <c r="O6" s="170"/>
      <c r="P6" s="316">
        <f>SUM(P8:P31)</f>
        <v>7575</v>
      </c>
      <c r="Q6" s="193"/>
      <c r="R6" s="317">
        <f>SUM(R8:R31)</f>
        <v>-112</v>
      </c>
      <c r="S6" s="193"/>
      <c r="T6" s="318">
        <f>IF($P6="-",$P6,IF(P6="-",0,P6/$P6*100))</f>
        <v>100</v>
      </c>
      <c r="U6" s="170"/>
      <c r="V6" s="320">
        <f>SUM(V8:V31)</f>
        <v>7376</v>
      </c>
      <c r="W6" s="194"/>
      <c r="X6" s="321">
        <f>SUM(X8:X31)</f>
        <v>-199</v>
      </c>
      <c r="Y6" s="194"/>
      <c r="Z6" s="318">
        <f>IF($P6="-",$P6,IF(V6="-",0,V6/$P6*100))</f>
        <v>97.372937293729379</v>
      </c>
      <c r="AA6" s="194"/>
      <c r="AB6" s="320">
        <f>SUM(AB8:AB31)</f>
        <v>7401</v>
      </c>
      <c r="AC6" s="193"/>
      <c r="AD6" s="321">
        <f>SUM(AD8:AD31)</f>
        <v>25</v>
      </c>
      <c r="AE6" s="193"/>
      <c r="AF6" s="318">
        <f>IF($P6="-",$P6,IF(AB6="-",0,AB6/$P6*100))</f>
        <v>97.702970297029708</v>
      </c>
      <c r="AG6" s="170"/>
      <c r="AH6" s="320">
        <f>SUM(AH8:AH31)</f>
        <v>6942</v>
      </c>
      <c r="AI6" s="193"/>
      <c r="AJ6" s="321">
        <f>SUM(AJ8:AJ31)</f>
        <v>-459</v>
      </c>
      <c r="AK6" s="193"/>
      <c r="AL6" s="318">
        <f>IF($P6="-",$P6,IF(AH6="-",0,AH6/$P6*100))</f>
        <v>91.643564356435647</v>
      </c>
      <c r="AM6" s="170"/>
      <c r="AN6" s="320">
        <f>SUM(AN8:AN31)</f>
        <v>7399</v>
      </c>
      <c r="AO6" s="193"/>
      <c r="AP6" s="321">
        <f>SUM(AP8:AP31)</f>
        <v>457</v>
      </c>
      <c r="AQ6" s="193"/>
      <c r="AR6" s="318">
        <f>IF($P6="-",$P6,IF(AN6="-",0,AN6/$P6*100))</f>
        <v>97.676567656765684</v>
      </c>
      <c r="AS6" s="170"/>
      <c r="AT6" s="512" t="s">
        <v>3</v>
      </c>
    </row>
    <row r="7" spans="1:46" s="2" customFormat="1" ht="5.25" customHeight="1">
      <c r="A7" s="14"/>
      <c r="B7" s="15"/>
      <c r="C7" s="16"/>
      <c r="D7" s="171"/>
      <c r="E7" s="172"/>
      <c r="F7" s="176"/>
      <c r="G7" s="172"/>
      <c r="H7" s="323"/>
      <c r="I7" s="174"/>
      <c r="J7" s="195"/>
      <c r="K7" s="196"/>
      <c r="L7" s="176"/>
      <c r="M7" s="196"/>
      <c r="N7" s="177"/>
      <c r="O7" s="179"/>
      <c r="P7" s="195"/>
      <c r="Q7" s="196"/>
      <c r="R7" s="176"/>
      <c r="S7" s="196"/>
      <c r="T7" s="197"/>
      <c r="U7" s="179"/>
      <c r="V7" s="197"/>
      <c r="W7" s="197"/>
      <c r="X7" s="177"/>
      <c r="Y7" s="197"/>
      <c r="Z7" s="197"/>
      <c r="AA7" s="197"/>
      <c r="AB7" s="195"/>
      <c r="AC7" s="196"/>
      <c r="AD7" s="176"/>
      <c r="AE7" s="196"/>
      <c r="AF7" s="197"/>
      <c r="AG7" s="179"/>
      <c r="AH7" s="195"/>
      <c r="AI7" s="196"/>
      <c r="AJ7" s="176"/>
      <c r="AK7" s="196"/>
      <c r="AL7" s="197"/>
      <c r="AM7" s="179"/>
      <c r="AN7" s="195"/>
      <c r="AO7" s="196"/>
      <c r="AP7" s="176"/>
      <c r="AQ7" s="196"/>
      <c r="AR7" s="197"/>
      <c r="AS7" s="179"/>
      <c r="AT7" s="14"/>
    </row>
    <row r="8" spans="1:46" ht="22.5" customHeight="1">
      <c r="A8" s="71" t="s">
        <v>203</v>
      </c>
      <c r="B8" s="30" t="s">
        <v>31</v>
      </c>
      <c r="C8" s="38"/>
      <c r="D8" s="309">
        <f>'1.全体'!F9</f>
        <v>3944</v>
      </c>
      <c r="E8" s="180"/>
      <c r="F8" s="310" t="e">
        <f>IF(AND(#REF!="-",D8="-"),"-",IF(#REF!="-",D8,IF(D8="-",-#REF!,D8-#REF!)))</f>
        <v>#REF!</v>
      </c>
      <c r="G8" s="180"/>
      <c r="H8" s="311">
        <f>IF(ISTEXT($D8),$D8,IF(ISTEXT(F8),F8,IF(D8="-",0,D8/$D8*100)))</f>
        <v>100</v>
      </c>
      <c r="I8" s="181"/>
      <c r="J8" s="309">
        <f>'1.全体'!L9</f>
        <v>4337</v>
      </c>
      <c r="K8" s="198"/>
      <c r="L8" s="310">
        <f t="shared" ref="L8:L31" si="0">IF(AND(D8="-",J8="-"),"-",IF(D8="-",J8,IF(J8="-",-D8,J8-D8)))</f>
        <v>393</v>
      </c>
      <c r="M8" s="198"/>
      <c r="N8" s="311">
        <f t="shared" ref="N8:N31" si="1">IF($J8="-",$J8,IF(J8="-",0,J8/$J8*100))</f>
        <v>100</v>
      </c>
      <c r="O8" s="186"/>
      <c r="P8" s="309">
        <f>'1.全体'!R9</f>
        <v>4255</v>
      </c>
      <c r="Q8" s="198"/>
      <c r="R8" s="310">
        <f t="shared" ref="R8:R31" si="2">IF(AND(J8="-",P8="-"),"-",IF(J8="-",P8,IF(P8="-",-J8,P8-J8)))</f>
        <v>-82</v>
      </c>
      <c r="S8" s="198"/>
      <c r="T8" s="311">
        <f t="shared" ref="T8:T31" si="3">IF($P8="-",$P8,IF(P8="-",0,P8/$P8*100))</f>
        <v>100</v>
      </c>
      <c r="U8" s="186"/>
      <c r="V8" s="309">
        <f>'1.全体'!X9</f>
        <v>4069</v>
      </c>
      <c r="W8" s="199"/>
      <c r="X8" s="313">
        <f t="shared" ref="X8:X31" si="4">IF(AND(P8="-",V8="-"),"-",IF(P8="-",V8,IF(V8="-",-P8,V8-P8)))</f>
        <v>-186</v>
      </c>
      <c r="Y8" s="199"/>
      <c r="Z8" s="311">
        <f>IF($P8="-",$P8,IF(V8="-",0,V8/$P8*100))</f>
        <v>95.628672150411276</v>
      </c>
      <c r="AA8" s="199"/>
      <c r="AB8" s="309">
        <f>'1.全体'!AD9</f>
        <v>3933</v>
      </c>
      <c r="AC8" s="198"/>
      <c r="AD8" s="313">
        <f t="shared" ref="AD8:AD31" si="5">IF(AND(V8="-",AB8="-"),"-",IF(V8="-",AB8,IF(AB8="-",-V8,AB8-V8)))</f>
        <v>-136</v>
      </c>
      <c r="AE8" s="198"/>
      <c r="AF8" s="311">
        <f t="shared" ref="AF8:AF31" si="6">IF($P8="-",$P8,IF(AB8="-",0,AB8/$P8*100))</f>
        <v>92.432432432432435</v>
      </c>
      <c r="AG8" s="186"/>
      <c r="AH8" s="309">
        <f>'1.全体'!AJ9</f>
        <v>3599</v>
      </c>
      <c r="AI8" s="198"/>
      <c r="AJ8" s="313">
        <f t="shared" ref="AJ8:AJ31" si="7">IF(AND(AB8="-",AH8="-"),"-",IF(AB8="-",AH8,IF(AH8="-",-AB8,AH8-AB8)))</f>
        <v>-334</v>
      </c>
      <c r="AK8" s="198"/>
      <c r="AL8" s="311">
        <f t="shared" ref="AL8:AL31" si="8">IF($P8="-",$P8,IF(AH8="-",0,AH8/$P8*100))</f>
        <v>84.582843713278493</v>
      </c>
      <c r="AM8" s="186"/>
      <c r="AN8" s="309">
        <f>'1.全体'!AP9</f>
        <v>3875</v>
      </c>
      <c r="AO8" s="198"/>
      <c r="AP8" s="313">
        <f t="shared" ref="AP8:AP31" si="9">IF(AND(AH8="-",AN8="-"),"-",IF(AH8="-",AN8,IF(AN8="-",-AH8,AN8-AH8)))</f>
        <v>276</v>
      </c>
      <c r="AQ8" s="198"/>
      <c r="AR8" s="311">
        <f t="shared" ref="AR8:AR31" si="10">IF($P8="-",$P8,IF(AN8="-",0,AN8/$P8*100))</f>
        <v>91.069330199764991</v>
      </c>
      <c r="AS8" s="186"/>
      <c r="AT8" s="71" t="s">
        <v>206</v>
      </c>
    </row>
    <row r="9" spans="1:46" ht="22.5" customHeight="1">
      <c r="A9" s="17">
        <v>10</v>
      </c>
      <c r="B9" s="30" t="s">
        <v>32</v>
      </c>
      <c r="C9" s="38"/>
      <c r="D9" s="309">
        <f>'1.全体'!F10</f>
        <v>153</v>
      </c>
      <c r="E9" s="180"/>
      <c r="F9" s="310" t="e">
        <f>IF(AND(#REF!="-",D9="-"),"-",IF(#REF!="-",D9,IF(D9="-",-#REF!,D9-#REF!)))</f>
        <v>#REF!</v>
      </c>
      <c r="G9" s="180"/>
      <c r="H9" s="311">
        <f t="shared" ref="H9:H31" si="11">IF(ISTEXT($D9),$D9,IF(ISTEXT(F9),F9,IF(D9="-",0,D9/$D9*100)))</f>
        <v>100</v>
      </c>
      <c r="I9" s="181"/>
      <c r="J9" s="309">
        <f>'1.全体'!L10</f>
        <v>181</v>
      </c>
      <c r="K9" s="198"/>
      <c r="L9" s="310">
        <f t="shared" si="0"/>
        <v>28</v>
      </c>
      <c r="M9" s="198"/>
      <c r="N9" s="311">
        <f t="shared" si="1"/>
        <v>100</v>
      </c>
      <c r="O9" s="186"/>
      <c r="P9" s="309">
        <f>'1.全体'!R10</f>
        <v>184</v>
      </c>
      <c r="Q9" s="198"/>
      <c r="R9" s="310">
        <f t="shared" si="2"/>
        <v>3</v>
      </c>
      <c r="S9" s="198"/>
      <c r="T9" s="311">
        <f t="shared" si="3"/>
        <v>100</v>
      </c>
      <c r="U9" s="186"/>
      <c r="V9" s="309">
        <f>'1.全体'!X10</f>
        <v>162</v>
      </c>
      <c r="W9" s="199"/>
      <c r="X9" s="313">
        <f t="shared" si="4"/>
        <v>-22</v>
      </c>
      <c r="Y9" s="199"/>
      <c r="Z9" s="311">
        <f t="shared" ref="Z9:Z31" si="12">IF($P9="-",$P9,IF(V9="-",0,V9/$P9*100))</f>
        <v>88.043478260869563</v>
      </c>
      <c r="AA9" s="199"/>
      <c r="AB9" s="309">
        <f>'1.全体'!AD10</f>
        <v>175</v>
      </c>
      <c r="AC9" s="198"/>
      <c r="AD9" s="313">
        <f t="shared" si="5"/>
        <v>13</v>
      </c>
      <c r="AE9" s="198"/>
      <c r="AF9" s="311">
        <f t="shared" si="6"/>
        <v>95.108695652173907</v>
      </c>
      <c r="AG9" s="186"/>
      <c r="AH9" s="309">
        <f>'1.全体'!AJ10</f>
        <v>177</v>
      </c>
      <c r="AI9" s="198"/>
      <c r="AJ9" s="313">
        <f t="shared" si="7"/>
        <v>2</v>
      </c>
      <c r="AK9" s="198"/>
      <c r="AL9" s="311">
        <f t="shared" si="8"/>
        <v>96.195652173913047</v>
      </c>
      <c r="AM9" s="186"/>
      <c r="AN9" s="309">
        <f>'1.全体'!AP10</f>
        <v>182</v>
      </c>
      <c r="AO9" s="198"/>
      <c r="AP9" s="313">
        <f t="shared" si="9"/>
        <v>5</v>
      </c>
      <c r="AQ9" s="198"/>
      <c r="AR9" s="311">
        <f t="shared" si="10"/>
        <v>98.91304347826086</v>
      </c>
      <c r="AS9" s="186"/>
      <c r="AT9" s="17">
        <v>10</v>
      </c>
    </row>
    <row r="10" spans="1:46" ht="22.5" customHeight="1">
      <c r="A10" s="17">
        <v>11</v>
      </c>
      <c r="B10" s="30" t="s">
        <v>9</v>
      </c>
      <c r="C10" s="38"/>
      <c r="D10" s="309">
        <f>'1.全体'!F11</f>
        <v>337</v>
      </c>
      <c r="E10" s="180"/>
      <c r="F10" s="310" t="e">
        <f>IF(AND(#REF!="-",D10="-"),"-",IF(#REF!="-",D10,IF(D10="-",-#REF!,D10-#REF!)))</f>
        <v>#REF!</v>
      </c>
      <c r="G10" s="180"/>
      <c r="H10" s="311">
        <f>IF(ISTEXT($D10),$D10,IF(ISTEXT(F10),F10,IF(D10="-",0,D10/$D10*100)))</f>
        <v>100</v>
      </c>
      <c r="I10" s="181"/>
      <c r="J10" s="309">
        <f>'1.全体'!L11</f>
        <v>353</v>
      </c>
      <c r="K10" s="198"/>
      <c r="L10" s="310">
        <f t="shared" si="0"/>
        <v>16</v>
      </c>
      <c r="M10" s="198"/>
      <c r="N10" s="311">
        <f t="shared" si="1"/>
        <v>100</v>
      </c>
      <c r="O10" s="186"/>
      <c r="P10" s="309">
        <f>'1.全体'!R11</f>
        <v>313</v>
      </c>
      <c r="Q10" s="198"/>
      <c r="R10" s="310">
        <f t="shared" si="2"/>
        <v>-40</v>
      </c>
      <c r="S10" s="198"/>
      <c r="T10" s="311">
        <f t="shared" si="3"/>
        <v>100</v>
      </c>
      <c r="U10" s="186"/>
      <c r="V10" s="309">
        <f>'1.全体'!X11</f>
        <v>283</v>
      </c>
      <c r="W10" s="199"/>
      <c r="X10" s="313">
        <f t="shared" si="4"/>
        <v>-30</v>
      </c>
      <c r="Y10" s="199"/>
      <c r="Z10" s="311">
        <f t="shared" si="12"/>
        <v>90.415335463258785</v>
      </c>
      <c r="AA10" s="199"/>
      <c r="AB10" s="309">
        <f>'1.全体'!AD11</f>
        <v>282</v>
      </c>
      <c r="AC10" s="198"/>
      <c r="AD10" s="313">
        <f t="shared" si="5"/>
        <v>-1</v>
      </c>
      <c r="AE10" s="198"/>
      <c r="AF10" s="311">
        <f t="shared" si="6"/>
        <v>90.095846645367416</v>
      </c>
      <c r="AG10" s="186"/>
      <c r="AH10" s="309">
        <f>'1.全体'!AJ11</f>
        <v>198</v>
      </c>
      <c r="AI10" s="198"/>
      <c r="AJ10" s="313">
        <f t="shared" si="7"/>
        <v>-84</v>
      </c>
      <c r="AK10" s="198"/>
      <c r="AL10" s="311">
        <f t="shared" si="8"/>
        <v>63.258785942492011</v>
      </c>
      <c r="AM10" s="186"/>
      <c r="AN10" s="309">
        <f>'1.全体'!AP11</f>
        <v>205</v>
      </c>
      <c r="AO10" s="198"/>
      <c r="AP10" s="313">
        <f t="shared" si="9"/>
        <v>7</v>
      </c>
      <c r="AQ10" s="198"/>
      <c r="AR10" s="311">
        <f t="shared" si="10"/>
        <v>65.49520766773162</v>
      </c>
      <c r="AS10" s="186"/>
      <c r="AT10" s="17">
        <v>11</v>
      </c>
    </row>
    <row r="11" spans="1:46" ht="22.5" customHeight="1">
      <c r="A11" s="17">
        <v>12</v>
      </c>
      <c r="B11" s="30" t="s">
        <v>200</v>
      </c>
      <c r="C11" s="38"/>
      <c r="D11" s="309">
        <f>'1.全体'!F12</f>
        <v>172</v>
      </c>
      <c r="E11" s="180"/>
      <c r="F11" s="310" t="e">
        <f>IF(AND(#REF!="-",D11="-"),"-",IF(#REF!="-",D11,IF(D11="-",-#REF!,D11-#REF!)))</f>
        <v>#REF!</v>
      </c>
      <c r="G11" s="180"/>
      <c r="H11" s="311">
        <f t="shared" si="11"/>
        <v>100</v>
      </c>
      <c r="I11" s="181"/>
      <c r="J11" s="309">
        <f>'1.全体'!L12</f>
        <v>168</v>
      </c>
      <c r="K11" s="198"/>
      <c r="L11" s="310">
        <f t="shared" si="0"/>
        <v>-4</v>
      </c>
      <c r="M11" s="198"/>
      <c r="N11" s="311">
        <f t="shared" si="1"/>
        <v>100</v>
      </c>
      <c r="O11" s="186"/>
      <c r="P11" s="309">
        <f>'1.全体'!R12</f>
        <v>166</v>
      </c>
      <c r="Q11" s="198"/>
      <c r="R11" s="310">
        <f t="shared" si="2"/>
        <v>-2</v>
      </c>
      <c r="S11" s="198"/>
      <c r="T11" s="311">
        <f t="shared" si="3"/>
        <v>100</v>
      </c>
      <c r="U11" s="186"/>
      <c r="V11" s="309">
        <f>'1.全体'!X12</f>
        <v>171</v>
      </c>
      <c r="W11" s="199"/>
      <c r="X11" s="313">
        <f t="shared" si="4"/>
        <v>5</v>
      </c>
      <c r="Y11" s="199"/>
      <c r="Z11" s="311">
        <f t="shared" si="12"/>
        <v>103.01204819277108</v>
      </c>
      <c r="AA11" s="199"/>
      <c r="AB11" s="309">
        <f>'1.全体'!AD12</f>
        <v>171</v>
      </c>
      <c r="AC11" s="198"/>
      <c r="AD11" s="313">
        <f t="shared" si="5"/>
        <v>0</v>
      </c>
      <c r="AE11" s="198"/>
      <c r="AF11" s="311">
        <f t="shared" si="6"/>
        <v>103.01204819277108</v>
      </c>
      <c r="AG11" s="186"/>
      <c r="AH11" s="309">
        <f>'1.全体'!AJ12</f>
        <v>136</v>
      </c>
      <c r="AI11" s="198"/>
      <c r="AJ11" s="313">
        <f t="shared" si="7"/>
        <v>-35</v>
      </c>
      <c r="AK11" s="198"/>
      <c r="AL11" s="311">
        <f t="shared" si="8"/>
        <v>81.92771084337349</v>
      </c>
      <c r="AM11" s="186"/>
      <c r="AN11" s="309">
        <f>'1.全体'!AP12</f>
        <v>140</v>
      </c>
      <c r="AO11" s="198"/>
      <c r="AP11" s="313">
        <f t="shared" si="9"/>
        <v>4</v>
      </c>
      <c r="AQ11" s="198"/>
      <c r="AR11" s="311">
        <f t="shared" si="10"/>
        <v>84.337349397590373</v>
      </c>
      <c r="AS11" s="186"/>
      <c r="AT11" s="17">
        <v>12</v>
      </c>
    </row>
    <row r="12" spans="1:46" ht="22.5" customHeight="1">
      <c r="A12" s="17">
        <v>13</v>
      </c>
      <c r="B12" s="30" t="s">
        <v>33</v>
      </c>
      <c r="C12" s="38"/>
      <c r="D12" s="309">
        <f>'1.全体'!F13</f>
        <v>120</v>
      </c>
      <c r="E12" s="180"/>
      <c r="F12" s="310" t="e">
        <f>IF(AND(#REF!="-",D12="-"),"-",IF(#REF!="-",D12,IF(D12="-",-#REF!,D12-#REF!)))</f>
        <v>#REF!</v>
      </c>
      <c r="G12" s="180"/>
      <c r="H12" s="311">
        <f t="shared" si="11"/>
        <v>100</v>
      </c>
      <c r="I12" s="181"/>
      <c r="J12" s="309">
        <f>'1.全体'!L13</f>
        <v>127</v>
      </c>
      <c r="K12" s="198"/>
      <c r="L12" s="310">
        <f t="shared" si="0"/>
        <v>7</v>
      </c>
      <c r="M12" s="198"/>
      <c r="N12" s="311">
        <f t="shared" si="1"/>
        <v>100</v>
      </c>
      <c r="O12" s="186"/>
      <c r="P12" s="309">
        <f>'1.全体'!R13</f>
        <v>118</v>
      </c>
      <c r="Q12" s="198"/>
      <c r="R12" s="310">
        <f t="shared" si="2"/>
        <v>-9</v>
      </c>
      <c r="S12" s="198"/>
      <c r="T12" s="311">
        <f t="shared" si="3"/>
        <v>100</v>
      </c>
      <c r="U12" s="186"/>
      <c r="V12" s="309">
        <f>'1.全体'!X13</f>
        <v>125</v>
      </c>
      <c r="W12" s="199"/>
      <c r="X12" s="313">
        <f t="shared" si="4"/>
        <v>7</v>
      </c>
      <c r="Y12" s="199"/>
      <c r="Z12" s="311">
        <f t="shared" si="12"/>
        <v>105.93220338983052</v>
      </c>
      <c r="AA12" s="199"/>
      <c r="AB12" s="309">
        <f>'1.全体'!AD13</f>
        <v>149</v>
      </c>
      <c r="AC12" s="198"/>
      <c r="AD12" s="313">
        <f t="shared" si="5"/>
        <v>24</v>
      </c>
      <c r="AE12" s="198"/>
      <c r="AF12" s="311">
        <f t="shared" si="6"/>
        <v>126.27118644067797</v>
      </c>
      <c r="AG12" s="186"/>
      <c r="AH12" s="309">
        <f>'1.全体'!AJ13</f>
        <v>88</v>
      </c>
      <c r="AI12" s="198"/>
      <c r="AJ12" s="313">
        <f t="shared" si="7"/>
        <v>-61</v>
      </c>
      <c r="AK12" s="198"/>
      <c r="AL12" s="311">
        <f t="shared" si="8"/>
        <v>74.576271186440678</v>
      </c>
      <c r="AM12" s="186"/>
      <c r="AN12" s="309">
        <f>'1.全体'!AP13</f>
        <v>121</v>
      </c>
      <c r="AO12" s="198"/>
      <c r="AP12" s="313">
        <f t="shared" si="9"/>
        <v>33</v>
      </c>
      <c r="AQ12" s="198"/>
      <c r="AR12" s="311">
        <f t="shared" si="10"/>
        <v>102.54237288135593</v>
      </c>
      <c r="AS12" s="186"/>
      <c r="AT12" s="17">
        <v>13</v>
      </c>
    </row>
    <row r="13" spans="1:46" ht="22.5" customHeight="1">
      <c r="A13" s="17">
        <v>14</v>
      </c>
      <c r="B13" s="28" t="s">
        <v>34</v>
      </c>
      <c r="C13" s="38"/>
      <c r="D13" s="309">
        <f>'1.全体'!F14</f>
        <v>315</v>
      </c>
      <c r="E13" s="180"/>
      <c r="F13" s="310" t="e">
        <f>IF(AND(#REF!="-",D13="-"),"-",IF(#REF!="-",D13,IF(D13="-",-#REF!,D13-#REF!)))</f>
        <v>#REF!</v>
      </c>
      <c r="G13" s="180"/>
      <c r="H13" s="311">
        <f t="shared" si="11"/>
        <v>100</v>
      </c>
      <c r="I13" s="181"/>
      <c r="J13" s="309">
        <f>'1.全体'!L14</f>
        <v>291</v>
      </c>
      <c r="K13" s="198"/>
      <c r="L13" s="310">
        <f t="shared" si="0"/>
        <v>-24</v>
      </c>
      <c r="M13" s="198"/>
      <c r="N13" s="311">
        <f t="shared" si="1"/>
        <v>100</v>
      </c>
      <c r="O13" s="186"/>
      <c r="P13" s="309">
        <f>'1.全体'!R14</f>
        <v>295</v>
      </c>
      <c r="Q13" s="198"/>
      <c r="R13" s="310">
        <f>IF(AND(J13="-",P13="-"),"-",IF(J13="-",P13,IF(P13="-",-J13,P13-J13)))</f>
        <v>4</v>
      </c>
      <c r="S13" s="198"/>
      <c r="T13" s="311">
        <f t="shared" si="3"/>
        <v>100</v>
      </c>
      <c r="U13" s="186"/>
      <c r="V13" s="309">
        <f>'1.全体'!X14</f>
        <v>330</v>
      </c>
      <c r="W13" s="199"/>
      <c r="X13" s="313">
        <f t="shared" si="4"/>
        <v>35</v>
      </c>
      <c r="Y13" s="199"/>
      <c r="Z13" s="311">
        <f t="shared" si="12"/>
        <v>111.86440677966101</v>
      </c>
      <c r="AA13" s="199"/>
      <c r="AB13" s="309">
        <f>'1.全体'!AD14</f>
        <v>336</v>
      </c>
      <c r="AC13" s="198"/>
      <c r="AD13" s="313">
        <f t="shared" si="5"/>
        <v>6</v>
      </c>
      <c r="AE13" s="198"/>
      <c r="AF13" s="311">
        <f t="shared" si="6"/>
        <v>113.89830508474577</v>
      </c>
      <c r="AG13" s="186"/>
      <c r="AH13" s="309">
        <f>'1.全体'!AJ14</f>
        <v>250</v>
      </c>
      <c r="AI13" s="198"/>
      <c r="AJ13" s="313">
        <f t="shared" si="7"/>
        <v>-86</v>
      </c>
      <c r="AK13" s="198"/>
      <c r="AL13" s="311">
        <f t="shared" si="8"/>
        <v>84.745762711864401</v>
      </c>
      <c r="AM13" s="186"/>
      <c r="AN13" s="309">
        <f>'1.全体'!AP14</f>
        <v>267</v>
      </c>
      <c r="AO13" s="198"/>
      <c r="AP13" s="313">
        <f t="shared" si="9"/>
        <v>17</v>
      </c>
      <c r="AQ13" s="198"/>
      <c r="AR13" s="311">
        <f t="shared" si="10"/>
        <v>90.508474576271198</v>
      </c>
      <c r="AS13" s="186"/>
      <c r="AT13" s="17">
        <v>14</v>
      </c>
    </row>
    <row r="14" spans="1:46" ht="22.5" customHeight="1">
      <c r="A14" s="17">
        <v>15</v>
      </c>
      <c r="B14" s="28" t="s">
        <v>10</v>
      </c>
      <c r="C14" s="38"/>
      <c r="D14" s="309">
        <f>'1.全体'!F15</f>
        <v>40</v>
      </c>
      <c r="E14" s="180"/>
      <c r="F14" s="310" t="e">
        <f>IF(AND(#REF!="-",D14="-"),"-",IF(#REF!="-",D14,IF(D14="-",-#REF!,D14-#REF!)))</f>
        <v>#REF!</v>
      </c>
      <c r="G14" s="180"/>
      <c r="H14" s="311">
        <f t="shared" si="11"/>
        <v>100</v>
      </c>
      <c r="I14" s="181"/>
      <c r="J14" s="309">
        <f>'1.全体'!L15</f>
        <v>30</v>
      </c>
      <c r="K14" s="198"/>
      <c r="L14" s="310">
        <f t="shared" si="0"/>
        <v>-10</v>
      </c>
      <c r="M14" s="198"/>
      <c r="N14" s="311">
        <f t="shared" si="1"/>
        <v>100</v>
      </c>
      <c r="O14" s="186"/>
      <c r="P14" s="309">
        <f>'1.全体'!R15</f>
        <v>39</v>
      </c>
      <c r="Q14" s="198"/>
      <c r="R14" s="310">
        <f t="shared" si="2"/>
        <v>9</v>
      </c>
      <c r="S14" s="198"/>
      <c r="T14" s="311">
        <f t="shared" si="3"/>
        <v>100</v>
      </c>
      <c r="U14" s="186"/>
      <c r="V14" s="309">
        <f>'1.全体'!X15</f>
        <v>47</v>
      </c>
      <c r="W14" s="199"/>
      <c r="X14" s="313">
        <f t="shared" si="4"/>
        <v>8</v>
      </c>
      <c r="Y14" s="199"/>
      <c r="Z14" s="311">
        <f t="shared" si="12"/>
        <v>120.51282051282051</v>
      </c>
      <c r="AA14" s="199"/>
      <c r="AB14" s="309">
        <f>'1.全体'!AD15</f>
        <v>35</v>
      </c>
      <c r="AC14" s="198"/>
      <c r="AD14" s="313">
        <f t="shared" si="5"/>
        <v>-12</v>
      </c>
      <c r="AE14" s="198"/>
      <c r="AF14" s="311">
        <f t="shared" si="6"/>
        <v>89.743589743589752</v>
      </c>
      <c r="AG14" s="186"/>
      <c r="AH14" s="309">
        <f>'1.全体'!AJ15</f>
        <v>41</v>
      </c>
      <c r="AI14" s="198"/>
      <c r="AJ14" s="313">
        <f t="shared" si="7"/>
        <v>6</v>
      </c>
      <c r="AK14" s="198"/>
      <c r="AL14" s="311">
        <f t="shared" si="8"/>
        <v>105.12820512820514</v>
      </c>
      <c r="AM14" s="186"/>
      <c r="AN14" s="309">
        <f>'1.全体'!AP15</f>
        <v>55</v>
      </c>
      <c r="AO14" s="198"/>
      <c r="AP14" s="313">
        <f t="shared" si="9"/>
        <v>14</v>
      </c>
      <c r="AQ14" s="198"/>
      <c r="AR14" s="311">
        <f t="shared" si="10"/>
        <v>141.02564102564102</v>
      </c>
      <c r="AS14" s="186"/>
      <c r="AT14" s="17">
        <v>15</v>
      </c>
    </row>
    <row r="15" spans="1:46" ht="22.5" customHeight="1">
      <c r="A15" s="17">
        <v>16</v>
      </c>
      <c r="B15" s="28" t="s">
        <v>11</v>
      </c>
      <c r="C15" s="38"/>
      <c r="D15" s="309">
        <f>'1.全体'!F16</f>
        <v>106</v>
      </c>
      <c r="E15" s="180"/>
      <c r="F15" s="310" t="e">
        <f>IF(AND(#REF!="-",D15="-"),"-",IF(#REF!="-",D15,IF(D15="-",-#REF!,D15-#REF!)))</f>
        <v>#REF!</v>
      </c>
      <c r="G15" s="180"/>
      <c r="H15" s="311">
        <f t="shared" si="11"/>
        <v>100</v>
      </c>
      <c r="I15" s="181"/>
      <c r="J15" s="309">
        <f>'1.全体'!L16</f>
        <v>122</v>
      </c>
      <c r="K15" s="198"/>
      <c r="L15" s="310">
        <f t="shared" si="0"/>
        <v>16</v>
      </c>
      <c r="M15" s="198"/>
      <c r="N15" s="311">
        <f t="shared" si="1"/>
        <v>100</v>
      </c>
      <c r="O15" s="186"/>
      <c r="P15" s="309">
        <f>'1.全体'!R16</f>
        <v>122</v>
      </c>
      <c r="Q15" s="198"/>
      <c r="R15" s="310">
        <f t="shared" si="2"/>
        <v>0</v>
      </c>
      <c r="S15" s="198"/>
      <c r="T15" s="311">
        <f t="shared" si="3"/>
        <v>100</v>
      </c>
      <c r="U15" s="186"/>
      <c r="V15" s="309">
        <f>'1.全体'!X16</f>
        <v>117</v>
      </c>
      <c r="W15" s="199"/>
      <c r="X15" s="313">
        <f t="shared" si="4"/>
        <v>-5</v>
      </c>
      <c r="Y15" s="199"/>
      <c r="Z15" s="311">
        <f t="shared" si="12"/>
        <v>95.901639344262293</v>
      </c>
      <c r="AA15" s="199"/>
      <c r="AB15" s="309">
        <f>'1.全体'!AD16</f>
        <v>92</v>
      </c>
      <c r="AC15" s="198"/>
      <c r="AD15" s="313">
        <f t="shared" si="5"/>
        <v>-25</v>
      </c>
      <c r="AE15" s="198"/>
      <c r="AF15" s="311">
        <f t="shared" si="6"/>
        <v>75.409836065573771</v>
      </c>
      <c r="AG15" s="186"/>
      <c r="AH15" s="309">
        <f>'1.全体'!AJ16</f>
        <v>149</v>
      </c>
      <c r="AI15" s="198"/>
      <c r="AJ15" s="313">
        <f t="shared" si="7"/>
        <v>57</v>
      </c>
      <c r="AK15" s="198"/>
      <c r="AL15" s="311">
        <f t="shared" si="8"/>
        <v>122.13114754098359</v>
      </c>
      <c r="AM15" s="186"/>
      <c r="AN15" s="309">
        <f>'1.全体'!AP16</f>
        <v>155</v>
      </c>
      <c r="AO15" s="198"/>
      <c r="AP15" s="313">
        <f t="shared" si="9"/>
        <v>6</v>
      </c>
      <c r="AQ15" s="198"/>
      <c r="AR15" s="311">
        <f t="shared" si="10"/>
        <v>127.04918032786885</v>
      </c>
      <c r="AS15" s="186"/>
      <c r="AT15" s="17">
        <v>16</v>
      </c>
    </row>
    <row r="16" spans="1:46" ht="22.5" customHeight="1">
      <c r="A16" s="17">
        <v>17</v>
      </c>
      <c r="B16" s="28" t="s">
        <v>35</v>
      </c>
      <c r="C16" s="38"/>
      <c r="D16" s="309">
        <f>'1.全体'!F17</f>
        <v>22</v>
      </c>
      <c r="E16" s="180"/>
      <c r="F16" s="310" t="e">
        <f>IF(AND(#REF!="-",D16="-"),"-",IF(#REF!="-",D16,IF(D16="-",-#REF!,D16-#REF!)))</f>
        <v>#REF!</v>
      </c>
      <c r="G16" s="180"/>
      <c r="H16" s="311">
        <f t="shared" si="11"/>
        <v>100</v>
      </c>
      <c r="I16" s="181"/>
      <c r="J16" s="309">
        <f>'1.全体'!L17</f>
        <v>21</v>
      </c>
      <c r="K16" s="198"/>
      <c r="L16" s="310">
        <f t="shared" si="0"/>
        <v>-1</v>
      </c>
      <c r="M16" s="198"/>
      <c r="N16" s="311">
        <f t="shared" si="1"/>
        <v>100</v>
      </c>
      <c r="O16" s="186"/>
      <c r="P16" s="309">
        <f>'1.全体'!R17</f>
        <v>23</v>
      </c>
      <c r="Q16" s="198"/>
      <c r="R16" s="310">
        <f t="shared" si="2"/>
        <v>2</v>
      </c>
      <c r="S16" s="198"/>
      <c r="T16" s="311">
        <f t="shared" si="3"/>
        <v>100</v>
      </c>
      <c r="U16" s="186"/>
      <c r="V16" s="309">
        <f>'1.全体'!X17</f>
        <v>23</v>
      </c>
      <c r="W16" s="199"/>
      <c r="X16" s="313">
        <f t="shared" si="4"/>
        <v>0</v>
      </c>
      <c r="Y16" s="199"/>
      <c r="Z16" s="311">
        <f t="shared" si="12"/>
        <v>100</v>
      </c>
      <c r="AA16" s="199"/>
      <c r="AB16" s="309">
        <f>'1.全体'!AD17</f>
        <v>24</v>
      </c>
      <c r="AC16" s="198"/>
      <c r="AD16" s="313">
        <f t="shared" si="5"/>
        <v>1</v>
      </c>
      <c r="AE16" s="198"/>
      <c r="AF16" s="311">
        <f t="shared" si="6"/>
        <v>104.34782608695652</v>
      </c>
      <c r="AG16" s="186"/>
      <c r="AH16" s="309">
        <f>'1.全体'!AJ17</f>
        <v>26</v>
      </c>
      <c r="AI16" s="198"/>
      <c r="AJ16" s="313">
        <f t="shared" si="7"/>
        <v>2</v>
      </c>
      <c r="AK16" s="198"/>
      <c r="AL16" s="311">
        <f t="shared" si="8"/>
        <v>113.04347826086956</v>
      </c>
      <c r="AM16" s="186"/>
      <c r="AN16" s="309">
        <f>'1.全体'!AP17</f>
        <v>28</v>
      </c>
      <c r="AO16" s="198"/>
      <c r="AP16" s="313">
        <f t="shared" si="9"/>
        <v>2</v>
      </c>
      <c r="AQ16" s="198"/>
      <c r="AR16" s="311">
        <f t="shared" si="10"/>
        <v>121.73913043478262</v>
      </c>
      <c r="AS16" s="186"/>
      <c r="AT16" s="17">
        <v>17</v>
      </c>
    </row>
    <row r="17" spans="1:46" ht="22.5" customHeight="1">
      <c r="A17" s="17">
        <v>18</v>
      </c>
      <c r="B17" s="28" t="s">
        <v>36</v>
      </c>
      <c r="C17" s="38"/>
      <c r="D17" s="309">
        <f>'1.全体'!F18</f>
        <v>685</v>
      </c>
      <c r="E17" s="180"/>
      <c r="F17" s="310" t="e">
        <f>IF(AND(#REF!="-",D17="-"),"-",IF(#REF!="-",D17,IF(D17="-",-#REF!,D17-#REF!)))</f>
        <v>#REF!</v>
      </c>
      <c r="G17" s="180"/>
      <c r="H17" s="311">
        <f t="shared" si="11"/>
        <v>100</v>
      </c>
      <c r="I17" s="181"/>
      <c r="J17" s="309">
        <f>'1.全体'!L18</f>
        <v>760</v>
      </c>
      <c r="K17" s="198"/>
      <c r="L17" s="310">
        <f t="shared" si="0"/>
        <v>75</v>
      </c>
      <c r="M17" s="198"/>
      <c r="N17" s="311">
        <f t="shared" si="1"/>
        <v>100</v>
      </c>
      <c r="O17" s="186"/>
      <c r="P17" s="309">
        <f>'1.全体'!R18</f>
        <v>749</v>
      </c>
      <c r="Q17" s="198"/>
      <c r="R17" s="310">
        <f t="shared" si="2"/>
        <v>-11</v>
      </c>
      <c r="S17" s="198"/>
      <c r="T17" s="311">
        <f t="shared" si="3"/>
        <v>100</v>
      </c>
      <c r="U17" s="186"/>
      <c r="V17" s="309">
        <f>'1.全体'!X18</f>
        <v>764</v>
      </c>
      <c r="W17" s="199"/>
      <c r="X17" s="313">
        <f t="shared" si="4"/>
        <v>15</v>
      </c>
      <c r="Y17" s="199"/>
      <c r="Z17" s="311">
        <f t="shared" si="12"/>
        <v>102.0026702269693</v>
      </c>
      <c r="AA17" s="199"/>
      <c r="AB17" s="309">
        <f>'1.全体'!AD18</f>
        <v>879</v>
      </c>
      <c r="AC17" s="198"/>
      <c r="AD17" s="313">
        <f t="shared" si="5"/>
        <v>115</v>
      </c>
      <c r="AE17" s="198"/>
      <c r="AF17" s="311">
        <f t="shared" si="6"/>
        <v>117.35647530040055</v>
      </c>
      <c r="AG17" s="186"/>
      <c r="AH17" s="309">
        <f>'1.全体'!AJ18</f>
        <v>833</v>
      </c>
      <c r="AI17" s="198"/>
      <c r="AJ17" s="313">
        <f t="shared" si="7"/>
        <v>-46</v>
      </c>
      <c r="AK17" s="198"/>
      <c r="AL17" s="311">
        <f t="shared" si="8"/>
        <v>111.21495327102804</v>
      </c>
      <c r="AM17" s="186"/>
      <c r="AN17" s="309">
        <f>'1.全体'!AP18</f>
        <v>846</v>
      </c>
      <c r="AO17" s="198"/>
      <c r="AP17" s="313">
        <f t="shared" si="9"/>
        <v>13</v>
      </c>
      <c r="AQ17" s="198"/>
      <c r="AR17" s="311">
        <f t="shared" si="10"/>
        <v>112.95060080106809</v>
      </c>
      <c r="AS17" s="186"/>
      <c r="AT17" s="17">
        <v>18</v>
      </c>
    </row>
    <row r="18" spans="1:46" ht="22.5" customHeight="1">
      <c r="A18" s="17">
        <v>19</v>
      </c>
      <c r="B18" s="28" t="s">
        <v>37</v>
      </c>
      <c r="C18" s="38"/>
      <c r="D18" s="309">
        <f>'1.全体'!F19</f>
        <v>180</v>
      </c>
      <c r="E18" s="180"/>
      <c r="F18" s="310" t="e">
        <f>IF(AND(#REF!="-",D18="-"),"-",IF(#REF!="-",D18,IF(D18="-",-#REF!,D18-#REF!)))</f>
        <v>#REF!</v>
      </c>
      <c r="G18" s="180"/>
      <c r="H18" s="311">
        <f t="shared" si="11"/>
        <v>100</v>
      </c>
      <c r="I18" s="181"/>
      <c r="J18" s="309">
        <f>'1.全体'!L19</f>
        <v>216</v>
      </c>
      <c r="K18" s="198"/>
      <c r="L18" s="310">
        <f t="shared" si="0"/>
        <v>36</v>
      </c>
      <c r="M18" s="198"/>
      <c r="N18" s="311">
        <f t="shared" si="1"/>
        <v>100</v>
      </c>
      <c r="O18" s="186"/>
      <c r="P18" s="309">
        <f>'1.全体'!R19</f>
        <v>219</v>
      </c>
      <c r="Q18" s="198"/>
      <c r="R18" s="310">
        <f t="shared" si="2"/>
        <v>3</v>
      </c>
      <c r="S18" s="198"/>
      <c r="T18" s="311">
        <f t="shared" si="3"/>
        <v>100</v>
      </c>
      <c r="U18" s="186"/>
      <c r="V18" s="309">
        <f>'1.全体'!X19</f>
        <v>219</v>
      </c>
      <c r="W18" s="199"/>
      <c r="X18" s="313">
        <f t="shared" si="4"/>
        <v>0</v>
      </c>
      <c r="Y18" s="199"/>
      <c r="Z18" s="311">
        <f>IF($P18="-",$P18,IF(V18="-",0,V18/$P18*100))</f>
        <v>100</v>
      </c>
      <c r="AA18" s="199"/>
      <c r="AB18" s="309">
        <f>'1.全体'!AD19</f>
        <v>221</v>
      </c>
      <c r="AC18" s="198"/>
      <c r="AD18" s="313">
        <f t="shared" si="5"/>
        <v>2</v>
      </c>
      <c r="AE18" s="198"/>
      <c r="AF18" s="311">
        <f t="shared" si="6"/>
        <v>100.91324200913243</v>
      </c>
      <c r="AG18" s="186"/>
      <c r="AH18" s="309">
        <f>'1.全体'!AJ19</f>
        <v>195</v>
      </c>
      <c r="AI18" s="198"/>
      <c r="AJ18" s="313">
        <f t="shared" si="7"/>
        <v>-26</v>
      </c>
      <c r="AK18" s="198"/>
      <c r="AL18" s="311">
        <f>IF($P18="-",$P18,IF(AH18="-",0,AH18/$P18*100))</f>
        <v>89.041095890410958</v>
      </c>
      <c r="AM18" s="186"/>
      <c r="AN18" s="309">
        <f>'1.全体'!AP19</f>
        <v>219</v>
      </c>
      <c r="AO18" s="198"/>
      <c r="AP18" s="313">
        <f t="shared" si="9"/>
        <v>24</v>
      </c>
      <c r="AQ18" s="198"/>
      <c r="AR18" s="311">
        <f t="shared" si="10"/>
        <v>100</v>
      </c>
      <c r="AS18" s="186"/>
      <c r="AT18" s="17">
        <v>19</v>
      </c>
    </row>
    <row r="19" spans="1:46" ht="22.5" customHeight="1">
      <c r="A19" s="17">
        <v>20</v>
      </c>
      <c r="B19" s="28" t="s">
        <v>38</v>
      </c>
      <c r="C19" s="38"/>
      <c r="D19" s="309" t="str">
        <f>'1.全体'!F20</f>
        <v>-</v>
      </c>
      <c r="E19" s="180"/>
      <c r="F19" s="183" t="s">
        <v>6</v>
      </c>
      <c r="G19" s="180"/>
      <c r="H19" s="311" t="str">
        <f>IF(ISTEXT($D19),$D19,IF(ISTEXT(F19),F19,IF(D19="-",0,D19/$D19*100)))</f>
        <v>-</v>
      </c>
      <c r="I19" s="181"/>
      <c r="J19" s="309" t="str">
        <f>'1.全体'!L20</f>
        <v>-</v>
      </c>
      <c r="K19" s="198"/>
      <c r="L19" s="310" t="str">
        <f>IF(AND(D19="-",J19="-"),"-",IF(D19="-",J19,IF(J19="-",-D19,J19-D19)))</f>
        <v>-</v>
      </c>
      <c r="M19" s="198"/>
      <c r="N19" s="311" t="str">
        <f t="shared" ref="N19" si="13">IF(ISTEXT($J19),$D19,IF(ISTEXT(L19),L19,IF(J19="-",0,J19/$D19*100)))</f>
        <v>-</v>
      </c>
      <c r="O19" s="186"/>
      <c r="P19" s="309" t="str">
        <f>'1.全体'!R20</f>
        <v>-</v>
      </c>
      <c r="Q19" s="198"/>
      <c r="R19" s="310" t="str">
        <f t="shared" si="2"/>
        <v>-</v>
      </c>
      <c r="S19" s="198"/>
      <c r="T19" s="311" t="str">
        <f t="shared" si="3"/>
        <v>-</v>
      </c>
      <c r="U19" s="186"/>
      <c r="V19" s="309" t="str">
        <f>'1.全体'!X20</f>
        <v>-</v>
      </c>
      <c r="W19" s="199"/>
      <c r="X19" s="313" t="str">
        <f t="shared" si="4"/>
        <v>-</v>
      </c>
      <c r="Y19" s="199"/>
      <c r="Z19" s="311" t="str">
        <f t="shared" si="12"/>
        <v>-</v>
      </c>
      <c r="AA19" s="199"/>
      <c r="AB19" s="309" t="str">
        <f>'1.全体'!AD20</f>
        <v>-</v>
      </c>
      <c r="AC19" s="198"/>
      <c r="AD19" s="313" t="str">
        <f t="shared" si="5"/>
        <v>-</v>
      </c>
      <c r="AE19" s="198"/>
      <c r="AF19" s="311" t="str">
        <f t="shared" si="6"/>
        <v>-</v>
      </c>
      <c r="AG19" s="186"/>
      <c r="AH19" s="309" t="str">
        <f>'1.全体'!AJ20</f>
        <v>-</v>
      </c>
      <c r="AI19" s="198"/>
      <c r="AJ19" s="313" t="str">
        <f t="shared" si="7"/>
        <v>-</v>
      </c>
      <c r="AK19" s="198"/>
      <c r="AL19" s="311" t="str">
        <f t="shared" si="8"/>
        <v>-</v>
      </c>
      <c r="AM19" s="186"/>
      <c r="AN19" s="309" t="str">
        <f>'1.全体'!AP20</f>
        <v>-</v>
      </c>
      <c r="AO19" s="198"/>
      <c r="AP19" s="313" t="str">
        <f t="shared" si="9"/>
        <v>-</v>
      </c>
      <c r="AQ19" s="198"/>
      <c r="AR19" s="311" t="str">
        <f t="shared" si="10"/>
        <v>-</v>
      </c>
      <c r="AS19" s="186"/>
      <c r="AT19" s="17">
        <v>20</v>
      </c>
    </row>
    <row r="20" spans="1:46" ht="22.5" customHeight="1">
      <c r="A20" s="17">
        <v>21</v>
      </c>
      <c r="B20" s="28" t="s">
        <v>39</v>
      </c>
      <c r="C20" s="38"/>
      <c r="D20" s="309">
        <f>'1.全体'!F21</f>
        <v>114</v>
      </c>
      <c r="E20" s="180"/>
      <c r="F20" s="310" t="e">
        <f>IF(AND(#REF!="-",D20="-"),"-",IF(#REF!="-",D20,IF(D20="-",-#REF!,D20-#REF!)))</f>
        <v>#REF!</v>
      </c>
      <c r="G20" s="180"/>
      <c r="H20" s="311">
        <f t="shared" si="11"/>
        <v>100</v>
      </c>
      <c r="I20" s="181"/>
      <c r="J20" s="309">
        <f>'1.全体'!L21</f>
        <v>105</v>
      </c>
      <c r="K20" s="198"/>
      <c r="L20" s="310">
        <f t="shared" si="0"/>
        <v>-9</v>
      </c>
      <c r="M20" s="198"/>
      <c r="N20" s="311">
        <f t="shared" si="1"/>
        <v>100</v>
      </c>
      <c r="O20" s="186"/>
      <c r="P20" s="309">
        <f>'1.全体'!R21</f>
        <v>107</v>
      </c>
      <c r="Q20" s="198"/>
      <c r="R20" s="310">
        <f t="shared" si="2"/>
        <v>2</v>
      </c>
      <c r="S20" s="198"/>
      <c r="T20" s="311">
        <f t="shared" si="3"/>
        <v>100</v>
      </c>
      <c r="U20" s="186"/>
      <c r="V20" s="309">
        <f>'1.全体'!X21</f>
        <v>94</v>
      </c>
      <c r="W20" s="199"/>
      <c r="X20" s="313">
        <f t="shared" si="4"/>
        <v>-13</v>
      </c>
      <c r="Y20" s="199"/>
      <c r="Z20" s="311">
        <f t="shared" si="12"/>
        <v>87.850467289719631</v>
      </c>
      <c r="AA20" s="199"/>
      <c r="AB20" s="309">
        <f>'1.全体'!AD21</f>
        <v>98</v>
      </c>
      <c r="AC20" s="198"/>
      <c r="AD20" s="313">
        <f t="shared" si="5"/>
        <v>4</v>
      </c>
      <c r="AE20" s="198"/>
      <c r="AF20" s="311">
        <f t="shared" si="6"/>
        <v>91.588785046728972</v>
      </c>
      <c r="AG20" s="186"/>
      <c r="AH20" s="309">
        <f>'1.全体'!AJ21</f>
        <v>81</v>
      </c>
      <c r="AI20" s="198"/>
      <c r="AJ20" s="313">
        <f t="shared" si="7"/>
        <v>-17</v>
      </c>
      <c r="AK20" s="198"/>
      <c r="AL20" s="311">
        <f t="shared" si="8"/>
        <v>75.700934579439249</v>
      </c>
      <c r="AM20" s="186"/>
      <c r="AN20" s="309">
        <f>'1.全体'!AP21</f>
        <v>123</v>
      </c>
      <c r="AO20" s="198"/>
      <c r="AP20" s="313">
        <f t="shared" si="9"/>
        <v>42</v>
      </c>
      <c r="AQ20" s="198"/>
      <c r="AR20" s="311">
        <f t="shared" si="10"/>
        <v>114.95327102803739</v>
      </c>
      <c r="AS20" s="186"/>
      <c r="AT20" s="17">
        <v>21</v>
      </c>
    </row>
    <row r="21" spans="1:46" ht="22.5" customHeight="1">
      <c r="A21" s="17">
        <v>22</v>
      </c>
      <c r="B21" s="28" t="s">
        <v>40</v>
      </c>
      <c r="C21" s="38"/>
      <c r="D21" s="309">
        <f>'1.全体'!F22</f>
        <v>56</v>
      </c>
      <c r="E21" s="180"/>
      <c r="F21" s="310" t="e">
        <f>IF(AND(#REF!="-",D21="-"),"-",IF(#REF!="-",D21,IF(D21="-",-#REF!,D21-#REF!)))</f>
        <v>#REF!</v>
      </c>
      <c r="G21" s="180"/>
      <c r="H21" s="311">
        <f t="shared" si="11"/>
        <v>100</v>
      </c>
      <c r="I21" s="181"/>
      <c r="J21" s="309">
        <f>'1.全体'!L22</f>
        <v>63</v>
      </c>
      <c r="K21" s="198"/>
      <c r="L21" s="310">
        <f t="shared" si="0"/>
        <v>7</v>
      </c>
      <c r="M21" s="198"/>
      <c r="N21" s="311">
        <f t="shared" si="1"/>
        <v>100</v>
      </c>
      <c r="O21" s="186"/>
      <c r="P21" s="309">
        <f>'1.全体'!R22</f>
        <v>51</v>
      </c>
      <c r="Q21" s="198"/>
      <c r="R21" s="310">
        <f t="shared" si="2"/>
        <v>-12</v>
      </c>
      <c r="S21" s="198"/>
      <c r="T21" s="311">
        <f t="shared" si="3"/>
        <v>100</v>
      </c>
      <c r="U21" s="186"/>
      <c r="V21" s="309">
        <f>'1.全体'!X22</f>
        <v>53</v>
      </c>
      <c r="W21" s="199"/>
      <c r="X21" s="313">
        <f t="shared" si="4"/>
        <v>2</v>
      </c>
      <c r="Y21" s="199"/>
      <c r="Z21" s="311">
        <f t="shared" si="12"/>
        <v>103.92156862745099</v>
      </c>
      <c r="AA21" s="199"/>
      <c r="AB21" s="309">
        <f>'1.全体'!AD22</f>
        <v>61</v>
      </c>
      <c r="AC21" s="198"/>
      <c r="AD21" s="313">
        <f t="shared" si="5"/>
        <v>8</v>
      </c>
      <c r="AE21" s="198"/>
      <c r="AF21" s="311">
        <f t="shared" si="6"/>
        <v>119.6078431372549</v>
      </c>
      <c r="AG21" s="186"/>
      <c r="AH21" s="309">
        <f>'1.全体'!AJ22</f>
        <v>38</v>
      </c>
      <c r="AI21" s="198"/>
      <c r="AJ21" s="313">
        <f t="shared" si="7"/>
        <v>-23</v>
      </c>
      <c r="AK21" s="198"/>
      <c r="AL21" s="311">
        <f t="shared" si="8"/>
        <v>74.509803921568633</v>
      </c>
      <c r="AM21" s="186"/>
      <c r="AN21" s="309">
        <f>'1.全体'!AP22</f>
        <v>43</v>
      </c>
      <c r="AO21" s="198"/>
      <c r="AP21" s="313">
        <f t="shared" si="9"/>
        <v>5</v>
      </c>
      <c r="AQ21" s="198"/>
      <c r="AR21" s="311">
        <f t="shared" si="10"/>
        <v>84.313725490196077</v>
      </c>
      <c r="AS21" s="186"/>
      <c r="AT21" s="17">
        <v>22</v>
      </c>
    </row>
    <row r="22" spans="1:46" ht="22.5" customHeight="1">
      <c r="A22" s="17">
        <v>23</v>
      </c>
      <c r="B22" s="28" t="s">
        <v>41</v>
      </c>
      <c r="C22" s="38"/>
      <c r="D22" s="309">
        <f>'1.全体'!F23</f>
        <v>12</v>
      </c>
      <c r="E22" s="180"/>
      <c r="F22" s="310" t="e">
        <f>IF(AND(#REF!="-",D22="-"),"-",IF(#REF!="-",D22,IF(D22="-",-#REF!,D22-#REF!)))</f>
        <v>#REF!</v>
      </c>
      <c r="G22" s="180"/>
      <c r="H22" s="311">
        <f t="shared" si="11"/>
        <v>100</v>
      </c>
      <c r="I22" s="181"/>
      <c r="J22" s="309" t="str">
        <f>'1.全体'!L23</f>
        <v>-</v>
      </c>
      <c r="K22" s="198"/>
      <c r="L22" s="310">
        <f t="shared" si="0"/>
        <v>-12</v>
      </c>
      <c r="M22" s="198"/>
      <c r="N22" s="311" t="str">
        <f t="shared" si="1"/>
        <v>-</v>
      </c>
      <c r="O22" s="186"/>
      <c r="P22" s="309" t="str">
        <f>'1.全体'!R23</f>
        <v>-</v>
      </c>
      <c r="Q22" s="198"/>
      <c r="R22" s="310" t="str">
        <f t="shared" si="2"/>
        <v>-</v>
      </c>
      <c r="S22" s="198"/>
      <c r="T22" s="311" t="str">
        <f t="shared" si="3"/>
        <v>-</v>
      </c>
      <c r="U22" s="186"/>
      <c r="V22" s="309" t="str">
        <f>'1.全体'!X23</f>
        <v>-</v>
      </c>
      <c r="W22" s="199"/>
      <c r="X22" s="313" t="str">
        <f t="shared" si="4"/>
        <v>-</v>
      </c>
      <c r="Y22" s="199"/>
      <c r="Z22" s="311" t="str">
        <f t="shared" si="12"/>
        <v>-</v>
      </c>
      <c r="AA22" s="199"/>
      <c r="AB22" s="309" t="str">
        <f>'1.全体'!AD23</f>
        <v>-</v>
      </c>
      <c r="AC22" s="198"/>
      <c r="AD22" s="313" t="str">
        <f t="shared" si="5"/>
        <v>-</v>
      </c>
      <c r="AE22" s="198"/>
      <c r="AF22" s="311" t="str">
        <f t="shared" si="6"/>
        <v>-</v>
      </c>
      <c r="AG22" s="186"/>
      <c r="AH22" s="309">
        <f>'1.全体'!AJ23</f>
        <v>103</v>
      </c>
      <c r="AI22" s="198"/>
      <c r="AJ22" s="313">
        <f t="shared" si="7"/>
        <v>103</v>
      </c>
      <c r="AK22" s="198"/>
      <c r="AL22" s="311" t="str">
        <f t="shared" si="8"/>
        <v>-</v>
      </c>
      <c r="AM22" s="186"/>
      <c r="AN22" s="309">
        <f>'1.全体'!AP23</f>
        <v>131</v>
      </c>
      <c r="AO22" s="198"/>
      <c r="AP22" s="313">
        <f t="shared" si="9"/>
        <v>28</v>
      </c>
      <c r="AQ22" s="198"/>
      <c r="AR22" s="311" t="str">
        <f t="shared" si="10"/>
        <v>-</v>
      </c>
      <c r="AS22" s="186"/>
      <c r="AT22" s="17">
        <v>23</v>
      </c>
    </row>
    <row r="23" spans="1:46" ht="22.5" customHeight="1">
      <c r="A23" s="17">
        <v>24</v>
      </c>
      <c r="B23" s="28" t="s">
        <v>42</v>
      </c>
      <c r="C23" s="38"/>
      <c r="D23" s="309">
        <f>'1.全体'!F24</f>
        <v>602</v>
      </c>
      <c r="E23" s="180"/>
      <c r="F23" s="310" t="e">
        <f>IF(AND(#REF!="-",D23="-"),"-",IF(#REF!="-",D23,IF(D23="-",-#REF!,D23-#REF!)))</f>
        <v>#REF!</v>
      </c>
      <c r="G23" s="180"/>
      <c r="H23" s="311">
        <f t="shared" si="11"/>
        <v>100</v>
      </c>
      <c r="I23" s="181"/>
      <c r="J23" s="309">
        <f>'1.全体'!L24</f>
        <v>522</v>
      </c>
      <c r="K23" s="198"/>
      <c r="L23" s="310">
        <f t="shared" si="0"/>
        <v>-80</v>
      </c>
      <c r="M23" s="198"/>
      <c r="N23" s="311">
        <f t="shared" si="1"/>
        <v>100</v>
      </c>
      <c r="O23" s="186"/>
      <c r="P23" s="309">
        <f>'1.全体'!R24</f>
        <v>551</v>
      </c>
      <c r="Q23" s="198"/>
      <c r="R23" s="310">
        <f t="shared" si="2"/>
        <v>29</v>
      </c>
      <c r="S23" s="198"/>
      <c r="T23" s="311">
        <f t="shared" si="3"/>
        <v>100</v>
      </c>
      <c r="U23" s="186"/>
      <c r="V23" s="309">
        <f>'1.全体'!X24</f>
        <v>514</v>
      </c>
      <c r="W23" s="199"/>
      <c r="X23" s="313">
        <f t="shared" si="4"/>
        <v>-37</v>
      </c>
      <c r="Y23" s="199"/>
      <c r="Z23" s="311">
        <f t="shared" si="12"/>
        <v>93.284936479128859</v>
      </c>
      <c r="AA23" s="199"/>
      <c r="AB23" s="309">
        <f>'1.全体'!AD24</f>
        <v>538</v>
      </c>
      <c r="AC23" s="198"/>
      <c r="AD23" s="313">
        <f t="shared" si="5"/>
        <v>24</v>
      </c>
      <c r="AE23" s="198"/>
      <c r="AF23" s="311">
        <f t="shared" si="6"/>
        <v>97.640653357531761</v>
      </c>
      <c r="AG23" s="186"/>
      <c r="AH23" s="309">
        <f>'1.全体'!AJ24</f>
        <v>705</v>
      </c>
      <c r="AI23" s="198"/>
      <c r="AJ23" s="313">
        <f t="shared" si="7"/>
        <v>167</v>
      </c>
      <c r="AK23" s="198"/>
      <c r="AL23" s="311">
        <f t="shared" si="8"/>
        <v>127.94918330308529</v>
      </c>
      <c r="AM23" s="186"/>
      <c r="AN23" s="309">
        <f>'1.全体'!AP24</f>
        <v>710</v>
      </c>
      <c r="AO23" s="198"/>
      <c r="AP23" s="313">
        <f t="shared" si="9"/>
        <v>5</v>
      </c>
      <c r="AQ23" s="198"/>
      <c r="AR23" s="311">
        <f t="shared" si="10"/>
        <v>128.85662431941924</v>
      </c>
      <c r="AS23" s="186"/>
      <c r="AT23" s="17">
        <v>24</v>
      </c>
    </row>
    <row r="24" spans="1:46" ht="22.5" customHeight="1">
      <c r="A24" s="17">
        <v>25</v>
      </c>
      <c r="B24" s="28" t="s">
        <v>43</v>
      </c>
      <c r="C24" s="38"/>
      <c r="D24" s="309">
        <f>'1.全体'!F25</f>
        <v>181</v>
      </c>
      <c r="E24" s="180"/>
      <c r="F24" s="310" t="e">
        <f>IF(AND(#REF!="-",D24="-"),"-",IF(#REF!="-",D24,IF(D24="-",-#REF!,D24-#REF!)))</f>
        <v>#REF!</v>
      </c>
      <c r="G24" s="180"/>
      <c r="H24" s="311">
        <f t="shared" si="11"/>
        <v>100</v>
      </c>
      <c r="I24" s="181"/>
      <c r="J24" s="309">
        <f>'1.全体'!L25</f>
        <v>188</v>
      </c>
      <c r="K24" s="198"/>
      <c r="L24" s="310">
        <f t="shared" si="0"/>
        <v>7</v>
      </c>
      <c r="M24" s="198"/>
      <c r="N24" s="311">
        <f t="shared" si="1"/>
        <v>100</v>
      </c>
      <c r="O24" s="186"/>
      <c r="P24" s="309">
        <f>'1.全体'!R25</f>
        <v>181</v>
      </c>
      <c r="Q24" s="198"/>
      <c r="R24" s="310">
        <f t="shared" si="2"/>
        <v>-7</v>
      </c>
      <c r="S24" s="198"/>
      <c r="T24" s="311">
        <f t="shared" si="3"/>
        <v>100</v>
      </c>
      <c r="U24" s="186"/>
      <c r="V24" s="309">
        <f>'1.全体'!X25</f>
        <v>198</v>
      </c>
      <c r="W24" s="199"/>
      <c r="X24" s="313">
        <f t="shared" si="4"/>
        <v>17</v>
      </c>
      <c r="Y24" s="199"/>
      <c r="Z24" s="311">
        <f t="shared" si="12"/>
        <v>109.39226519337018</v>
      </c>
      <c r="AA24" s="199"/>
      <c r="AB24" s="309">
        <f>'1.全体'!AD25</f>
        <v>202</v>
      </c>
      <c r="AC24" s="198"/>
      <c r="AD24" s="313">
        <f t="shared" si="5"/>
        <v>4</v>
      </c>
      <c r="AE24" s="198"/>
      <c r="AF24" s="311">
        <f t="shared" si="6"/>
        <v>111.60220994475138</v>
      </c>
      <c r="AG24" s="186"/>
      <c r="AH24" s="309">
        <f>'1.全体'!AJ25</f>
        <v>66</v>
      </c>
      <c r="AI24" s="198"/>
      <c r="AJ24" s="313">
        <f t="shared" si="7"/>
        <v>-136</v>
      </c>
      <c r="AK24" s="198"/>
      <c r="AL24" s="311">
        <f t="shared" si="8"/>
        <v>36.464088397790057</v>
      </c>
      <c r="AM24" s="186"/>
      <c r="AN24" s="309">
        <f>'1.全体'!AP25</f>
        <v>63</v>
      </c>
      <c r="AO24" s="198"/>
      <c r="AP24" s="313">
        <f t="shared" si="9"/>
        <v>-3</v>
      </c>
      <c r="AQ24" s="198"/>
      <c r="AR24" s="311">
        <f t="shared" si="10"/>
        <v>34.806629834254146</v>
      </c>
      <c r="AS24" s="186"/>
      <c r="AT24" s="17">
        <v>25</v>
      </c>
    </row>
    <row r="25" spans="1:46" ht="22.5" customHeight="1">
      <c r="A25" s="17">
        <v>26</v>
      </c>
      <c r="B25" s="28" t="s">
        <v>44</v>
      </c>
      <c r="C25" s="38"/>
      <c r="D25" s="309">
        <f>'1.全体'!F26</f>
        <v>91</v>
      </c>
      <c r="E25" s="180"/>
      <c r="F25" s="310" t="e">
        <f>IF(AND(#REF!="-",D25="-"),"-",IF(#REF!="-",D25,IF(D25="-",-#REF!,D25-#REF!)))</f>
        <v>#REF!</v>
      </c>
      <c r="G25" s="180"/>
      <c r="H25" s="311">
        <f t="shared" si="11"/>
        <v>100</v>
      </c>
      <c r="I25" s="181"/>
      <c r="J25" s="309">
        <f>'1.全体'!L26</f>
        <v>98</v>
      </c>
      <c r="K25" s="198"/>
      <c r="L25" s="310">
        <f t="shared" si="0"/>
        <v>7</v>
      </c>
      <c r="M25" s="198"/>
      <c r="N25" s="311">
        <f t="shared" si="1"/>
        <v>100</v>
      </c>
      <c r="O25" s="186"/>
      <c r="P25" s="309">
        <f>'1.全体'!R26</f>
        <v>97</v>
      </c>
      <c r="Q25" s="198"/>
      <c r="R25" s="310">
        <f t="shared" si="2"/>
        <v>-1</v>
      </c>
      <c r="S25" s="198"/>
      <c r="T25" s="311">
        <f t="shared" si="3"/>
        <v>100</v>
      </c>
      <c r="U25" s="186"/>
      <c r="V25" s="309">
        <f>'1.全体'!X26</f>
        <v>94</v>
      </c>
      <c r="W25" s="199"/>
      <c r="X25" s="313">
        <f t="shared" si="4"/>
        <v>-3</v>
      </c>
      <c r="Y25" s="199"/>
      <c r="Z25" s="311">
        <f t="shared" si="12"/>
        <v>96.907216494845358</v>
      </c>
      <c r="AA25" s="199"/>
      <c r="AB25" s="309">
        <f>'1.全体'!AD26</f>
        <v>99</v>
      </c>
      <c r="AC25" s="198"/>
      <c r="AD25" s="313">
        <f t="shared" si="5"/>
        <v>5</v>
      </c>
      <c r="AE25" s="198"/>
      <c r="AF25" s="311">
        <f t="shared" si="6"/>
        <v>102.06185567010309</v>
      </c>
      <c r="AG25" s="186"/>
      <c r="AH25" s="309">
        <f>'1.全体'!AJ26</f>
        <v>96</v>
      </c>
      <c r="AI25" s="198"/>
      <c r="AJ25" s="313">
        <f t="shared" si="7"/>
        <v>-3</v>
      </c>
      <c r="AK25" s="198"/>
      <c r="AL25" s="311">
        <f t="shared" si="8"/>
        <v>98.969072164948457</v>
      </c>
      <c r="AM25" s="186"/>
      <c r="AN25" s="309">
        <f>'1.全体'!AP26</f>
        <v>108</v>
      </c>
      <c r="AO25" s="198"/>
      <c r="AP25" s="313">
        <f t="shared" si="9"/>
        <v>12</v>
      </c>
      <c r="AQ25" s="198"/>
      <c r="AR25" s="311">
        <f t="shared" si="10"/>
        <v>111.34020618556701</v>
      </c>
      <c r="AS25" s="186"/>
      <c r="AT25" s="17">
        <v>26</v>
      </c>
    </row>
    <row r="26" spans="1:46" ht="22.5" customHeight="1">
      <c r="A26" s="17">
        <v>27</v>
      </c>
      <c r="B26" s="28" t="s">
        <v>45</v>
      </c>
      <c r="C26" s="38"/>
      <c r="D26" s="309">
        <f>'1.全体'!F27</f>
        <v>12</v>
      </c>
      <c r="E26" s="180"/>
      <c r="F26" s="310" t="e">
        <f>IF(AND(#REF!="-",D26="-"),"-",IF(#REF!="-",D26,IF(D26="-",-#REF!,D26-#REF!)))</f>
        <v>#REF!</v>
      </c>
      <c r="G26" s="180"/>
      <c r="H26" s="311">
        <f t="shared" si="11"/>
        <v>100</v>
      </c>
      <c r="I26" s="181"/>
      <c r="J26" s="309">
        <f>'1.全体'!L27</f>
        <v>13</v>
      </c>
      <c r="K26" s="198"/>
      <c r="L26" s="310">
        <f t="shared" si="0"/>
        <v>1</v>
      </c>
      <c r="M26" s="198"/>
      <c r="N26" s="311">
        <f t="shared" si="1"/>
        <v>100</v>
      </c>
      <c r="O26" s="186"/>
      <c r="P26" s="309">
        <f>'1.全体'!R27</f>
        <v>13</v>
      </c>
      <c r="Q26" s="198"/>
      <c r="R26" s="310">
        <f t="shared" si="2"/>
        <v>0</v>
      </c>
      <c r="S26" s="198"/>
      <c r="T26" s="311">
        <f t="shared" si="3"/>
        <v>100</v>
      </c>
      <c r="U26" s="186"/>
      <c r="V26" s="309">
        <f>'1.全体'!X27</f>
        <v>13</v>
      </c>
      <c r="W26" s="199"/>
      <c r="X26" s="313">
        <f t="shared" si="4"/>
        <v>0</v>
      </c>
      <c r="Y26" s="199"/>
      <c r="Z26" s="311">
        <f t="shared" si="12"/>
        <v>100</v>
      </c>
      <c r="AA26" s="199"/>
      <c r="AB26" s="309">
        <f>'1.全体'!AD27</f>
        <v>9</v>
      </c>
      <c r="AC26" s="198"/>
      <c r="AD26" s="313">
        <f t="shared" si="5"/>
        <v>-4</v>
      </c>
      <c r="AE26" s="198"/>
      <c r="AF26" s="311">
        <f t="shared" si="6"/>
        <v>69.230769230769226</v>
      </c>
      <c r="AG26" s="186"/>
      <c r="AH26" s="309">
        <f>'1.全体'!AJ27</f>
        <v>15</v>
      </c>
      <c r="AI26" s="198"/>
      <c r="AJ26" s="313">
        <f t="shared" si="7"/>
        <v>6</v>
      </c>
      <c r="AK26" s="198"/>
      <c r="AL26" s="311">
        <f t="shared" si="8"/>
        <v>115.38461538461537</v>
      </c>
      <c r="AM26" s="186"/>
      <c r="AN26" s="309">
        <f>'1.全体'!AP27</f>
        <v>15</v>
      </c>
      <c r="AO26" s="198"/>
      <c r="AP26" s="313">
        <f t="shared" si="9"/>
        <v>0</v>
      </c>
      <c r="AQ26" s="198"/>
      <c r="AR26" s="311">
        <f t="shared" si="10"/>
        <v>115.38461538461537</v>
      </c>
      <c r="AS26" s="186"/>
      <c r="AT26" s="17">
        <v>27</v>
      </c>
    </row>
    <row r="27" spans="1:46" ht="22.5" customHeight="1">
      <c r="A27" s="17">
        <v>28</v>
      </c>
      <c r="B27" s="28" t="s">
        <v>46</v>
      </c>
      <c r="C27" s="38"/>
      <c r="D27" s="309">
        <f>'1.全体'!F28</f>
        <v>20</v>
      </c>
      <c r="E27" s="180"/>
      <c r="F27" s="310" t="e">
        <f>IF(AND(#REF!="-",D27="-"),"-",IF(#REF!="-",D27,IF(D27="-",-#REF!,D27-#REF!)))</f>
        <v>#REF!</v>
      </c>
      <c r="G27" s="180"/>
      <c r="H27" s="311">
        <f t="shared" si="11"/>
        <v>100</v>
      </c>
      <c r="I27" s="181"/>
      <c r="J27" s="309">
        <f>'1.全体'!L28</f>
        <v>23</v>
      </c>
      <c r="K27" s="198"/>
      <c r="L27" s="310">
        <f t="shared" si="0"/>
        <v>3</v>
      </c>
      <c r="M27" s="198"/>
      <c r="N27" s="311">
        <f t="shared" si="1"/>
        <v>100</v>
      </c>
      <c r="O27" s="186"/>
      <c r="P27" s="309">
        <f>'1.全体'!R28</f>
        <v>23</v>
      </c>
      <c r="Q27" s="198"/>
      <c r="R27" s="310">
        <f t="shared" si="2"/>
        <v>0</v>
      </c>
      <c r="S27" s="198"/>
      <c r="T27" s="311">
        <f t="shared" si="3"/>
        <v>100</v>
      </c>
      <c r="U27" s="186"/>
      <c r="V27" s="309">
        <f>'1.全体'!X28</f>
        <v>22</v>
      </c>
      <c r="W27" s="199"/>
      <c r="X27" s="313">
        <f t="shared" si="4"/>
        <v>-1</v>
      </c>
      <c r="Y27" s="199"/>
      <c r="Z27" s="311">
        <f t="shared" si="12"/>
        <v>95.652173913043484</v>
      </c>
      <c r="AA27" s="199"/>
      <c r="AB27" s="309">
        <f>'1.全体'!AD28</f>
        <v>20</v>
      </c>
      <c r="AC27" s="198"/>
      <c r="AD27" s="313">
        <f t="shared" si="5"/>
        <v>-2</v>
      </c>
      <c r="AE27" s="198"/>
      <c r="AF27" s="311">
        <f t="shared" si="6"/>
        <v>86.956521739130437</v>
      </c>
      <c r="AG27" s="186"/>
      <c r="AH27" s="309">
        <f>'1.全体'!AJ28</f>
        <v>21</v>
      </c>
      <c r="AI27" s="198"/>
      <c r="AJ27" s="313">
        <f t="shared" si="7"/>
        <v>1</v>
      </c>
      <c r="AK27" s="198"/>
      <c r="AL27" s="311">
        <f t="shared" si="8"/>
        <v>91.304347826086953</v>
      </c>
      <c r="AM27" s="186"/>
      <c r="AN27" s="309">
        <f>'1.全体'!AP28</f>
        <v>21</v>
      </c>
      <c r="AO27" s="198"/>
      <c r="AP27" s="313">
        <f t="shared" si="9"/>
        <v>0</v>
      </c>
      <c r="AQ27" s="198"/>
      <c r="AR27" s="311">
        <f t="shared" si="10"/>
        <v>91.304347826086953</v>
      </c>
      <c r="AS27" s="186"/>
      <c r="AT27" s="17">
        <v>28</v>
      </c>
    </row>
    <row r="28" spans="1:46" ht="22.5" customHeight="1">
      <c r="A28" s="17">
        <v>29</v>
      </c>
      <c r="B28" s="28" t="s">
        <v>47</v>
      </c>
      <c r="C28" s="38"/>
      <c r="D28" s="309">
        <f>'1.全体'!F29</f>
        <v>57</v>
      </c>
      <c r="E28" s="180"/>
      <c r="F28" s="310" t="e">
        <f>IF(AND(#REF!="-",D28="-"),"-",IF(#REF!="-",D28,IF(D28="-",-#REF!,D28-#REF!)))</f>
        <v>#REF!</v>
      </c>
      <c r="G28" s="180"/>
      <c r="H28" s="311">
        <f t="shared" si="11"/>
        <v>100</v>
      </c>
      <c r="I28" s="181"/>
      <c r="J28" s="309">
        <f>'1.全体'!L29</f>
        <v>48</v>
      </c>
      <c r="K28" s="198"/>
      <c r="L28" s="310">
        <f t="shared" si="0"/>
        <v>-9</v>
      </c>
      <c r="M28" s="198"/>
      <c r="N28" s="311">
        <f t="shared" si="1"/>
        <v>100</v>
      </c>
      <c r="O28" s="186"/>
      <c r="P28" s="309">
        <f>'1.全体'!R29</f>
        <v>48</v>
      </c>
      <c r="Q28" s="198"/>
      <c r="R28" s="310">
        <f t="shared" si="2"/>
        <v>0</v>
      </c>
      <c r="S28" s="198"/>
      <c r="T28" s="311">
        <f t="shared" si="3"/>
        <v>100</v>
      </c>
      <c r="U28" s="186"/>
      <c r="V28" s="309">
        <f>'1.全体'!X29</f>
        <v>45</v>
      </c>
      <c r="W28" s="199"/>
      <c r="X28" s="313">
        <f t="shared" si="4"/>
        <v>-3</v>
      </c>
      <c r="Y28" s="199"/>
      <c r="Z28" s="311">
        <f t="shared" si="12"/>
        <v>93.75</v>
      </c>
      <c r="AA28" s="199"/>
      <c r="AB28" s="309">
        <f>'1.全体'!AD29</f>
        <v>48</v>
      </c>
      <c r="AC28" s="198"/>
      <c r="AD28" s="313">
        <f t="shared" si="5"/>
        <v>3</v>
      </c>
      <c r="AE28" s="198"/>
      <c r="AF28" s="311">
        <f t="shared" si="6"/>
        <v>100</v>
      </c>
      <c r="AG28" s="186"/>
      <c r="AH28" s="309">
        <f>'1.全体'!AJ29</f>
        <v>56</v>
      </c>
      <c r="AI28" s="198"/>
      <c r="AJ28" s="313">
        <f t="shared" si="7"/>
        <v>8</v>
      </c>
      <c r="AK28" s="198"/>
      <c r="AL28" s="311">
        <f t="shared" si="8"/>
        <v>116.66666666666667</v>
      </c>
      <c r="AM28" s="186"/>
      <c r="AN28" s="309">
        <f>'1.全体'!AP29</f>
        <v>53</v>
      </c>
      <c r="AO28" s="198"/>
      <c r="AP28" s="313">
        <f t="shared" si="9"/>
        <v>-3</v>
      </c>
      <c r="AQ28" s="198"/>
      <c r="AR28" s="311">
        <f t="shared" si="10"/>
        <v>110.41666666666667</v>
      </c>
      <c r="AS28" s="186"/>
      <c r="AT28" s="17">
        <v>29</v>
      </c>
    </row>
    <row r="29" spans="1:46" ht="22.5" customHeight="1">
      <c r="A29" s="17">
        <v>30</v>
      </c>
      <c r="B29" s="28" t="s">
        <v>48</v>
      </c>
      <c r="C29" s="38"/>
      <c r="D29" s="309" t="str">
        <f>'1.全体'!F30</f>
        <v>-</v>
      </c>
      <c r="E29" s="180"/>
      <c r="F29" s="183" t="s">
        <v>6</v>
      </c>
      <c r="G29" s="180"/>
      <c r="H29" s="311" t="str">
        <f t="shared" si="11"/>
        <v>-</v>
      </c>
      <c r="I29" s="181"/>
      <c r="J29" s="309" t="str">
        <f>'1.全体'!L30</f>
        <v>-</v>
      </c>
      <c r="K29" s="198"/>
      <c r="L29" s="310" t="str">
        <f t="shared" si="0"/>
        <v>-</v>
      </c>
      <c r="M29" s="198"/>
      <c r="N29" s="311" t="str">
        <f t="shared" si="1"/>
        <v>-</v>
      </c>
      <c r="O29" s="186"/>
      <c r="P29" s="309" t="str">
        <f>'1.全体'!R30</f>
        <v>-</v>
      </c>
      <c r="Q29" s="198"/>
      <c r="R29" s="310" t="str">
        <f t="shared" si="2"/>
        <v>-</v>
      </c>
      <c r="S29" s="198"/>
      <c r="T29" s="311" t="str">
        <f t="shared" si="3"/>
        <v>-</v>
      </c>
      <c r="U29" s="186"/>
      <c r="V29" s="309" t="str">
        <f>'1.全体'!X30</f>
        <v>-</v>
      </c>
      <c r="W29" s="199"/>
      <c r="X29" s="313" t="str">
        <f>IF(AND(P29="-",V29="-"),"-",IF(P29="-",V29,IF(V29="-",-P29,V29-P29)))</f>
        <v>-</v>
      </c>
      <c r="Y29" s="199"/>
      <c r="Z29" s="311" t="str">
        <f t="shared" si="12"/>
        <v>-</v>
      </c>
      <c r="AA29" s="199"/>
      <c r="AB29" s="309" t="str">
        <f>'1.全体'!AD30</f>
        <v>-</v>
      </c>
      <c r="AC29" s="198"/>
      <c r="AD29" s="313" t="str">
        <f t="shared" si="5"/>
        <v>-</v>
      </c>
      <c r="AE29" s="198"/>
      <c r="AF29" s="311" t="str">
        <f t="shared" si="6"/>
        <v>-</v>
      </c>
      <c r="AG29" s="186"/>
      <c r="AH29" s="309" t="str">
        <f>'1.全体'!AJ30</f>
        <v>-</v>
      </c>
      <c r="AI29" s="198"/>
      <c r="AJ29" s="313" t="str">
        <f t="shared" si="7"/>
        <v>-</v>
      </c>
      <c r="AK29" s="198"/>
      <c r="AL29" s="311" t="str">
        <f t="shared" si="8"/>
        <v>-</v>
      </c>
      <c r="AM29" s="186"/>
      <c r="AN29" s="309" t="str">
        <f>'1.全体'!AP30</f>
        <v>-</v>
      </c>
      <c r="AO29" s="198"/>
      <c r="AP29" s="313" t="str">
        <f t="shared" si="9"/>
        <v>-</v>
      </c>
      <c r="AQ29" s="198"/>
      <c r="AR29" s="311" t="str">
        <f t="shared" si="10"/>
        <v>-</v>
      </c>
      <c r="AS29" s="186"/>
      <c r="AT29" s="17">
        <v>30</v>
      </c>
    </row>
    <row r="30" spans="1:46" ht="22.5" customHeight="1">
      <c r="A30" s="17">
        <v>31</v>
      </c>
      <c r="B30" s="28" t="s">
        <v>49</v>
      </c>
      <c r="C30" s="38"/>
      <c r="D30" s="309">
        <f>'1.全体'!F31</f>
        <v>5</v>
      </c>
      <c r="E30" s="180"/>
      <c r="F30" s="310" t="e">
        <f>IF(AND(#REF!="-",D30="-"),"-",IF(#REF!="-",D30,IF(D30="-",-#REF!,D30-#REF!)))</f>
        <v>#REF!</v>
      </c>
      <c r="G30" s="180"/>
      <c r="H30" s="311">
        <f t="shared" si="11"/>
        <v>100</v>
      </c>
      <c r="I30" s="181"/>
      <c r="J30" s="309" t="str">
        <f>'1.全体'!L31</f>
        <v>-</v>
      </c>
      <c r="K30" s="198"/>
      <c r="L30" s="310">
        <f t="shared" si="0"/>
        <v>-5</v>
      </c>
      <c r="M30" s="198"/>
      <c r="N30" s="311" t="str">
        <f t="shared" si="1"/>
        <v>-</v>
      </c>
      <c r="O30" s="186"/>
      <c r="P30" s="309" t="str">
        <f>'1.全体'!R31</f>
        <v>-</v>
      </c>
      <c r="Q30" s="198"/>
      <c r="R30" s="310" t="str">
        <f t="shared" si="2"/>
        <v>-</v>
      </c>
      <c r="S30" s="198"/>
      <c r="T30" s="311" t="str">
        <f t="shared" si="3"/>
        <v>-</v>
      </c>
      <c r="U30" s="186"/>
      <c r="V30" s="309" t="str">
        <f>'1.全体'!X31</f>
        <v>-</v>
      </c>
      <c r="W30" s="199"/>
      <c r="X30" s="313" t="str">
        <f t="shared" si="4"/>
        <v>-</v>
      </c>
      <c r="Y30" s="199"/>
      <c r="Z30" s="311" t="str">
        <f t="shared" si="12"/>
        <v>-</v>
      </c>
      <c r="AA30" s="199"/>
      <c r="AB30" s="309" t="str">
        <f>'1.全体'!AD31</f>
        <v>-</v>
      </c>
      <c r="AC30" s="198"/>
      <c r="AD30" s="313" t="str">
        <f t="shared" si="5"/>
        <v>-</v>
      </c>
      <c r="AE30" s="198"/>
      <c r="AF30" s="311" t="str">
        <f t="shared" si="6"/>
        <v>-</v>
      </c>
      <c r="AG30" s="186"/>
      <c r="AH30" s="309" t="str">
        <f>'1.全体'!AJ31</f>
        <v>-</v>
      </c>
      <c r="AI30" s="198"/>
      <c r="AJ30" s="313" t="str">
        <f t="shared" si="7"/>
        <v>-</v>
      </c>
      <c r="AK30" s="198"/>
      <c r="AL30" s="311" t="str">
        <f t="shared" si="8"/>
        <v>-</v>
      </c>
      <c r="AM30" s="186"/>
      <c r="AN30" s="309" t="str">
        <f>'1.全体'!AP31</f>
        <v>-</v>
      </c>
      <c r="AO30" s="198"/>
      <c r="AP30" s="313" t="str">
        <f t="shared" si="9"/>
        <v>-</v>
      </c>
      <c r="AQ30" s="198"/>
      <c r="AR30" s="311" t="str">
        <f t="shared" si="10"/>
        <v>-</v>
      </c>
      <c r="AS30" s="186"/>
      <c r="AT30" s="17">
        <v>31</v>
      </c>
    </row>
    <row r="31" spans="1:46" ht="22.5" customHeight="1">
      <c r="A31" s="20">
        <v>32</v>
      </c>
      <c r="B31" s="29" t="s">
        <v>50</v>
      </c>
      <c r="C31" s="40"/>
      <c r="D31" s="325">
        <f>'1.全体'!F32</f>
        <v>16</v>
      </c>
      <c r="E31" s="187"/>
      <c r="F31" s="326" t="e">
        <f>IF(AND(#REF!="-",D31="-"),"-",IF(#REF!="-",D31,IF(D31="-",-#REF!,D31-#REF!)))</f>
        <v>#REF!</v>
      </c>
      <c r="G31" s="187"/>
      <c r="H31" s="324">
        <f t="shared" si="11"/>
        <v>100</v>
      </c>
      <c r="I31" s="188"/>
      <c r="J31" s="325">
        <f>'1.全体'!L32</f>
        <v>21</v>
      </c>
      <c r="K31" s="200"/>
      <c r="L31" s="326">
        <f t="shared" si="0"/>
        <v>5</v>
      </c>
      <c r="M31" s="200"/>
      <c r="N31" s="324">
        <f t="shared" si="1"/>
        <v>100</v>
      </c>
      <c r="O31" s="192"/>
      <c r="P31" s="325">
        <f>'1.全体'!R32</f>
        <v>21</v>
      </c>
      <c r="Q31" s="200"/>
      <c r="R31" s="326">
        <f t="shared" si="2"/>
        <v>0</v>
      </c>
      <c r="S31" s="200"/>
      <c r="T31" s="324">
        <f t="shared" si="3"/>
        <v>100</v>
      </c>
      <c r="U31" s="192"/>
      <c r="V31" s="325">
        <f>'1.全体'!X32</f>
        <v>33</v>
      </c>
      <c r="W31" s="201"/>
      <c r="X31" s="327">
        <f t="shared" si="4"/>
        <v>12</v>
      </c>
      <c r="Y31" s="201"/>
      <c r="Z31" s="324">
        <f t="shared" si="12"/>
        <v>157.14285714285714</v>
      </c>
      <c r="AA31" s="201"/>
      <c r="AB31" s="325">
        <f>'1.全体'!AD32</f>
        <v>29</v>
      </c>
      <c r="AC31" s="200"/>
      <c r="AD31" s="327">
        <f t="shared" si="5"/>
        <v>-4</v>
      </c>
      <c r="AE31" s="200"/>
      <c r="AF31" s="324">
        <f t="shared" si="6"/>
        <v>138.0952380952381</v>
      </c>
      <c r="AG31" s="192"/>
      <c r="AH31" s="325">
        <f>'1.全体'!AJ32</f>
        <v>69</v>
      </c>
      <c r="AI31" s="200"/>
      <c r="AJ31" s="327">
        <f t="shared" si="7"/>
        <v>40</v>
      </c>
      <c r="AK31" s="200"/>
      <c r="AL31" s="324">
        <f t="shared" si="8"/>
        <v>328.57142857142856</v>
      </c>
      <c r="AM31" s="192"/>
      <c r="AN31" s="325">
        <f>'1.全体'!AP32</f>
        <v>39</v>
      </c>
      <c r="AO31" s="200"/>
      <c r="AP31" s="327">
        <f t="shared" si="9"/>
        <v>-30</v>
      </c>
      <c r="AQ31" s="200"/>
      <c r="AR31" s="324">
        <f t="shared" si="10"/>
        <v>185.71428571428572</v>
      </c>
      <c r="AS31" s="192"/>
      <c r="AT31" s="20">
        <v>32</v>
      </c>
    </row>
    <row r="32" spans="1:46" s="101" customFormat="1" ht="13.5" customHeight="1">
      <c r="A32" s="500" t="s">
        <v>337</v>
      </c>
      <c r="B32" s="99"/>
      <c r="C32" s="99"/>
      <c r="D32" s="100"/>
      <c r="E32" s="100"/>
      <c r="F32" s="100"/>
      <c r="G32" s="100"/>
      <c r="H32" s="108"/>
      <c r="I32" s="100"/>
      <c r="J32" s="108"/>
      <c r="K32" s="100"/>
      <c r="L32" s="100"/>
      <c r="M32" s="100"/>
      <c r="N32" s="104"/>
      <c r="O32" s="104"/>
      <c r="P32" s="104"/>
      <c r="Q32" s="104"/>
      <c r="R32" s="108"/>
      <c r="S32" s="108"/>
      <c r="T32" s="108"/>
      <c r="U32" s="108"/>
      <c r="V32" s="108"/>
      <c r="W32" s="70"/>
      <c r="X32" s="393"/>
      <c r="Y32" s="70"/>
      <c r="Z32" s="70"/>
      <c r="AA32" s="70"/>
      <c r="AB32" s="70"/>
      <c r="AC32" s="70"/>
      <c r="AD32" s="393"/>
      <c r="AE32" s="70"/>
      <c r="AF32" s="70"/>
      <c r="AG32" s="70"/>
      <c r="AH32" s="70"/>
      <c r="AI32" s="70"/>
      <c r="AJ32" s="70"/>
      <c r="AK32" s="70"/>
      <c r="AL32" s="70"/>
      <c r="AM32" s="100"/>
      <c r="AN32" s="70"/>
      <c r="AO32" s="70"/>
      <c r="AP32" s="70"/>
      <c r="AQ32" s="70"/>
      <c r="AR32" s="70"/>
      <c r="AS32" s="100"/>
      <c r="AT32" s="520" t="s">
        <v>340</v>
      </c>
    </row>
    <row r="33" spans="1:46" s="101" customFormat="1" ht="13.5" customHeight="1">
      <c r="A33" s="106" t="s">
        <v>343</v>
      </c>
      <c r="B33" s="100"/>
      <c r="C33" s="100"/>
      <c r="D33" s="100"/>
      <c r="E33" s="100"/>
      <c r="F33" s="100"/>
      <c r="G33" s="100"/>
      <c r="H33" s="108"/>
      <c r="I33" s="100"/>
      <c r="J33" s="108"/>
      <c r="K33" s="100"/>
      <c r="L33" s="100"/>
      <c r="M33" s="100"/>
      <c r="N33" s="104"/>
      <c r="O33" s="104"/>
      <c r="P33" s="104"/>
      <c r="Q33" s="104"/>
      <c r="R33" s="108"/>
      <c r="S33" s="108"/>
      <c r="T33" s="108"/>
      <c r="U33" s="108"/>
      <c r="V33" s="108"/>
      <c r="W33" s="285"/>
      <c r="X33" s="393"/>
      <c r="Y33" s="285"/>
      <c r="Z33" s="285"/>
      <c r="AA33" s="285"/>
      <c r="AB33" s="285"/>
      <c r="AC33" s="285"/>
      <c r="AD33" s="393"/>
      <c r="AE33" s="285"/>
      <c r="AF33" s="285"/>
      <c r="AG33" s="285"/>
      <c r="AH33" s="285"/>
      <c r="AI33" s="285"/>
      <c r="AJ33" s="285"/>
      <c r="AK33" s="68"/>
      <c r="AL33" s="68"/>
      <c r="AM33" s="100"/>
      <c r="AN33" s="285"/>
      <c r="AO33" s="285"/>
      <c r="AP33" s="285"/>
      <c r="AQ33" s="68"/>
      <c r="AR33" s="68"/>
      <c r="AS33" s="100"/>
      <c r="AT33" s="521" t="s">
        <v>342</v>
      </c>
    </row>
    <row r="34" spans="1:46" s="101" customFormat="1">
      <c r="A34" s="391" t="s">
        <v>336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3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N34" s="108"/>
      <c r="AO34" s="108"/>
      <c r="AP34" s="108"/>
      <c r="AT34" s="538" t="s">
        <v>341</v>
      </c>
    </row>
    <row r="35" spans="1:46">
      <c r="A35" s="391"/>
      <c r="AB35" s="367"/>
      <c r="AH35" s="367"/>
      <c r="AN35" s="367"/>
    </row>
  </sheetData>
  <mergeCells count="39">
    <mergeCell ref="J4:K5"/>
    <mergeCell ref="L4:M4"/>
    <mergeCell ref="N4:O4"/>
    <mergeCell ref="L5:M5"/>
    <mergeCell ref="N5:O5"/>
    <mergeCell ref="D4:E5"/>
    <mergeCell ref="F4:G4"/>
    <mergeCell ref="H4:I4"/>
    <mergeCell ref="F5:G5"/>
    <mergeCell ref="H5:I5"/>
    <mergeCell ref="A1:AT1"/>
    <mergeCell ref="A6:C6"/>
    <mergeCell ref="A3:C5"/>
    <mergeCell ref="AT3:AT5"/>
    <mergeCell ref="AR4:AS4"/>
    <mergeCell ref="AR5:AS5"/>
    <mergeCell ref="AN4:AO5"/>
    <mergeCell ref="AP4:AQ4"/>
    <mergeCell ref="AP5:AQ5"/>
    <mergeCell ref="AL4:AM4"/>
    <mergeCell ref="P4:Q5"/>
    <mergeCell ref="R4:S4"/>
    <mergeCell ref="T4:U4"/>
    <mergeCell ref="R5:S5"/>
    <mergeCell ref="T5:U5"/>
    <mergeCell ref="V4:W5"/>
    <mergeCell ref="AJ4:AK4"/>
    <mergeCell ref="AJ5:AK5"/>
    <mergeCell ref="AL5:AM5"/>
    <mergeCell ref="X4:Y4"/>
    <mergeCell ref="Z4:AA4"/>
    <mergeCell ref="X5:Y5"/>
    <mergeCell ref="Z5:AA5"/>
    <mergeCell ref="AH4:AI5"/>
    <mergeCell ref="AB4:AC5"/>
    <mergeCell ref="AD4:AE4"/>
    <mergeCell ref="AF4:AG4"/>
    <mergeCell ref="AD5:AE5"/>
    <mergeCell ref="AF5:AG5"/>
  </mergeCells>
  <phoneticPr fontId="5"/>
  <pageMargins left="0.70866141732283472" right="0.11811023622047245" top="0.94488188976377963" bottom="0.74803149606299213" header="0.31496062992125984" footer="0.31496062992125984"/>
  <pageSetup paperSize="9" scale="70" orientation="landscape" blackAndWhite="1" r:id="rId1"/>
  <ignoredErrors>
    <ignoredError sqref="A8 AT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T34"/>
  <sheetViews>
    <sheetView view="pageBreakPreview" zoomScale="80" zoomScaleNormal="100" zoomScaleSheetLayoutView="80" workbookViewId="0">
      <pane ySplit="6" topLeftCell="A22" activePane="bottomLeft" state="frozen"/>
      <selection activeCell="W15" sqref="W15"/>
      <selection pane="bottomLeft" activeCell="W15" sqref="W15"/>
    </sheetView>
  </sheetViews>
  <sheetFormatPr defaultRowHeight="13.5"/>
  <cols>
    <col min="1" max="1" width="4.140625" style="3" customWidth="1"/>
    <col min="2" max="2" width="28.28515625" style="1" customWidth="1"/>
    <col min="3" max="3" width="1" style="1" customWidth="1"/>
    <col min="4" max="4" width="12.85546875" style="1" hidden="1" customWidth="1"/>
    <col min="5" max="5" width="0.85546875" style="1" hidden="1" customWidth="1"/>
    <col min="6" max="6" width="12.85546875" style="1" hidden="1" customWidth="1"/>
    <col min="7" max="7" width="0.85546875" style="1" hidden="1" customWidth="1"/>
    <col min="8" max="8" width="7.85546875" style="1" hidden="1" customWidth="1"/>
    <col min="9" max="9" width="0.85546875" style="1" hidden="1" customWidth="1"/>
    <col min="10" max="10" width="12.85546875" style="1" hidden="1" customWidth="1"/>
    <col min="11" max="11" width="0.85546875" style="1" hidden="1" customWidth="1"/>
    <col min="12" max="12" width="13.7109375" style="1" hidden="1" customWidth="1"/>
    <col min="13" max="13" width="0.85546875" style="1" hidden="1" customWidth="1"/>
    <col min="14" max="14" width="7.85546875" style="1" hidden="1" customWidth="1"/>
    <col min="15" max="15" width="0.85546875" style="1" hidden="1" customWidth="1"/>
    <col min="16" max="16" width="12.85546875" style="1" customWidth="1"/>
    <col min="17" max="17" width="0.85546875" style="1" customWidth="1"/>
    <col min="18" max="18" width="14" style="1" customWidth="1"/>
    <col min="19" max="19" width="0.85546875" style="1" customWidth="1"/>
    <col min="20" max="20" width="7.85546875" style="1" customWidth="1"/>
    <col min="21" max="21" width="0.85546875" style="1" customWidth="1"/>
    <col min="22" max="22" width="12.85546875" style="1" customWidth="1"/>
    <col min="23" max="23" width="0.85546875" style="1" customWidth="1"/>
    <col min="24" max="24" width="14" style="1" customWidth="1"/>
    <col min="25" max="25" width="0.85546875" style="1" customWidth="1"/>
    <col min="26" max="26" width="7.85546875" style="1" customWidth="1"/>
    <col min="27" max="27" width="0.85546875" style="1" customWidth="1"/>
    <col min="28" max="28" width="12.85546875" style="1" customWidth="1"/>
    <col min="29" max="29" width="0.85546875" style="1" customWidth="1"/>
    <col min="30" max="30" width="14.28515625" style="1" customWidth="1"/>
    <col min="31" max="31" width="0.85546875" style="1" customWidth="1"/>
    <col min="32" max="32" width="7.85546875" style="1" customWidth="1"/>
    <col min="33" max="33" width="0.85546875" style="1" customWidth="1"/>
    <col min="34" max="34" width="12.85546875" style="1" customWidth="1"/>
    <col min="35" max="35" width="0.85546875" style="1" customWidth="1"/>
    <col min="36" max="36" width="14.28515625" style="1" customWidth="1"/>
    <col min="37" max="37" width="0.85546875" style="1" customWidth="1"/>
    <col min="38" max="38" width="7.85546875" style="1" customWidth="1"/>
    <col min="39" max="39" width="0.85546875" style="1" customWidth="1"/>
    <col min="40" max="40" width="12.85546875" style="1" customWidth="1"/>
    <col min="41" max="41" width="0.85546875" style="1" customWidth="1"/>
    <col min="42" max="42" width="14.28515625" style="1" customWidth="1"/>
    <col min="43" max="43" width="0.85546875" style="1" customWidth="1"/>
    <col min="44" max="44" width="7.85546875" style="1" customWidth="1"/>
    <col min="45" max="45" width="0.85546875" style="1" customWidth="1"/>
    <col min="46" max="16384" width="9.140625" style="1"/>
  </cols>
  <sheetData>
    <row r="1" spans="1:46" ht="22.5" customHeight="1">
      <c r="A1" s="543" t="s">
        <v>5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3"/>
      <c r="AL1" s="543"/>
      <c r="AM1" s="543"/>
      <c r="AN1" s="543"/>
      <c r="AO1" s="543"/>
      <c r="AP1" s="543"/>
      <c r="AQ1" s="543"/>
      <c r="AR1" s="543"/>
      <c r="AS1" s="543"/>
      <c r="AT1" s="543"/>
    </row>
    <row r="2" spans="1:46" ht="22.5" customHeight="1" thickBot="1"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288"/>
      <c r="W2" s="288"/>
      <c r="X2" s="288"/>
      <c r="Y2" s="288"/>
      <c r="Z2" s="288"/>
      <c r="AA2" s="288"/>
      <c r="AB2" s="158"/>
      <c r="AC2" s="158"/>
      <c r="AD2" s="157"/>
      <c r="AE2" s="158"/>
      <c r="AF2" s="158"/>
      <c r="AG2" s="158"/>
      <c r="AH2" s="446"/>
      <c r="AI2" s="446"/>
      <c r="AJ2" s="440"/>
      <c r="AK2" s="446"/>
      <c r="AL2" s="446"/>
      <c r="AM2" s="446"/>
      <c r="AN2" s="446"/>
      <c r="AO2" s="446"/>
      <c r="AP2" s="440"/>
      <c r="AQ2" s="446"/>
      <c r="AR2" s="446"/>
      <c r="AS2" s="446"/>
      <c r="AT2" s="50" t="s">
        <v>0</v>
      </c>
    </row>
    <row r="3" spans="1:46" ht="20.100000000000001" customHeight="1" thickTop="1">
      <c r="A3" s="547" t="s">
        <v>23</v>
      </c>
      <c r="B3" s="547"/>
      <c r="C3" s="548"/>
      <c r="D3" s="58" t="str">
        <f>+'1.全体'!D3</f>
        <v>平成２７年(平成２８年調査)</v>
      </c>
      <c r="E3" s="59"/>
      <c r="F3" s="59"/>
      <c r="G3" s="59"/>
      <c r="H3" s="59"/>
      <c r="I3" s="27"/>
      <c r="J3" s="58" t="str">
        <f>+'1.全体'!J3</f>
        <v>平成２８年(平成２９年調査)</v>
      </c>
      <c r="K3" s="59"/>
      <c r="L3" s="59"/>
      <c r="M3" s="59"/>
      <c r="N3" s="59"/>
      <c r="O3" s="27"/>
      <c r="P3" s="58" t="str">
        <f>+'1.全体'!P3</f>
        <v>平成２９年(平成３０年調査)</v>
      </c>
      <c r="Q3" s="59"/>
      <c r="R3" s="59"/>
      <c r="S3" s="59"/>
      <c r="T3" s="59"/>
      <c r="U3" s="27"/>
      <c r="V3" s="58" t="str">
        <f>+'1.全体'!V3</f>
        <v>平成３０年(令和元年調査)</v>
      </c>
      <c r="W3" s="59"/>
      <c r="X3" s="59"/>
      <c r="Y3" s="59"/>
      <c r="Z3" s="59"/>
      <c r="AA3" s="27"/>
      <c r="AB3" s="58" t="str">
        <f>+'1.全体'!AB3</f>
        <v>令和元年(令和２年調査)</v>
      </c>
      <c r="AC3" s="59"/>
      <c r="AD3" s="59"/>
      <c r="AE3" s="59"/>
      <c r="AF3" s="59"/>
      <c r="AG3" s="27"/>
      <c r="AH3" s="58" t="str">
        <f>+'1.全体'!AH3</f>
        <v>令和２年(令和３年調査)</v>
      </c>
      <c r="AI3" s="59"/>
      <c r="AJ3" s="59"/>
      <c r="AK3" s="59"/>
      <c r="AL3" s="59"/>
      <c r="AM3" s="27"/>
      <c r="AN3" s="58" t="str">
        <f>+'1.全体'!AN3</f>
        <v>令和３年(令和４年調査)</v>
      </c>
      <c r="AO3" s="59"/>
      <c r="AP3" s="59"/>
      <c r="AQ3" s="59"/>
      <c r="AR3" s="59"/>
      <c r="AS3" s="27"/>
      <c r="AT3" s="544" t="s">
        <v>18</v>
      </c>
    </row>
    <row r="4" spans="1:46" ht="21" customHeight="1">
      <c r="A4" s="549"/>
      <c r="B4" s="549"/>
      <c r="C4" s="550"/>
      <c r="D4" s="574" t="s">
        <v>19</v>
      </c>
      <c r="E4" s="575"/>
      <c r="F4" s="574" t="s">
        <v>20</v>
      </c>
      <c r="G4" s="575"/>
      <c r="H4" s="570" t="s">
        <v>270</v>
      </c>
      <c r="I4" s="571"/>
      <c r="J4" s="574" t="s">
        <v>19</v>
      </c>
      <c r="K4" s="575"/>
      <c r="L4" s="574" t="s">
        <v>20</v>
      </c>
      <c r="M4" s="575"/>
      <c r="N4" s="447" t="s">
        <v>285</v>
      </c>
      <c r="O4" s="448"/>
      <c r="P4" s="574" t="s">
        <v>19</v>
      </c>
      <c r="Q4" s="575"/>
      <c r="R4" s="574" t="s">
        <v>20</v>
      </c>
      <c r="S4" s="575"/>
      <c r="T4" s="447" t="s">
        <v>311</v>
      </c>
      <c r="U4" s="448"/>
      <c r="V4" s="296" t="s">
        <v>19</v>
      </c>
      <c r="W4" s="296"/>
      <c r="X4" s="370" t="s">
        <v>20</v>
      </c>
      <c r="Y4" s="296"/>
      <c r="Z4" s="533" t="s">
        <v>311</v>
      </c>
      <c r="AA4" s="448"/>
      <c r="AB4" s="574" t="s">
        <v>19</v>
      </c>
      <c r="AC4" s="575"/>
      <c r="AD4" s="574" t="s">
        <v>20</v>
      </c>
      <c r="AE4" s="575"/>
      <c r="AF4" s="533" t="s">
        <v>311</v>
      </c>
      <c r="AG4" s="448"/>
      <c r="AH4" s="574" t="s">
        <v>19</v>
      </c>
      <c r="AI4" s="575"/>
      <c r="AJ4" s="574" t="s">
        <v>20</v>
      </c>
      <c r="AK4" s="575"/>
      <c r="AL4" s="533" t="s">
        <v>311</v>
      </c>
      <c r="AM4" s="448"/>
      <c r="AN4" s="574" t="s">
        <v>19</v>
      </c>
      <c r="AO4" s="575"/>
      <c r="AP4" s="574" t="s">
        <v>20</v>
      </c>
      <c r="AQ4" s="575"/>
      <c r="AR4" s="533" t="s">
        <v>311</v>
      </c>
      <c r="AS4" s="513"/>
      <c r="AT4" s="578"/>
    </row>
    <row r="5" spans="1:46" ht="21" customHeight="1">
      <c r="A5" s="551"/>
      <c r="B5" s="551"/>
      <c r="C5" s="552"/>
      <c r="D5" s="576" t="s">
        <v>21</v>
      </c>
      <c r="E5" s="577"/>
      <c r="F5" s="576" t="s">
        <v>53</v>
      </c>
      <c r="G5" s="577"/>
      <c r="H5" s="572" t="s">
        <v>52</v>
      </c>
      <c r="I5" s="573"/>
      <c r="J5" s="576" t="s">
        <v>21</v>
      </c>
      <c r="K5" s="577"/>
      <c r="L5" s="576" t="s">
        <v>53</v>
      </c>
      <c r="M5" s="577"/>
      <c r="N5" s="449" t="s">
        <v>52</v>
      </c>
      <c r="O5" s="450"/>
      <c r="P5" s="576" t="s">
        <v>21</v>
      </c>
      <c r="Q5" s="577"/>
      <c r="R5" s="576" t="s">
        <v>53</v>
      </c>
      <c r="S5" s="577"/>
      <c r="T5" s="449" t="s">
        <v>52</v>
      </c>
      <c r="U5" s="450"/>
      <c r="V5" s="297" t="s">
        <v>266</v>
      </c>
      <c r="W5" s="297"/>
      <c r="X5" s="371" t="s">
        <v>267</v>
      </c>
      <c r="Y5" s="297"/>
      <c r="Z5" s="449" t="s">
        <v>52</v>
      </c>
      <c r="AA5" s="450"/>
      <c r="AB5" s="576" t="s">
        <v>21</v>
      </c>
      <c r="AC5" s="577"/>
      <c r="AD5" s="576" t="s">
        <v>53</v>
      </c>
      <c r="AE5" s="577"/>
      <c r="AF5" s="449" t="s">
        <v>52</v>
      </c>
      <c r="AG5" s="450"/>
      <c r="AH5" s="576" t="s">
        <v>21</v>
      </c>
      <c r="AI5" s="577"/>
      <c r="AJ5" s="576" t="s">
        <v>53</v>
      </c>
      <c r="AK5" s="577"/>
      <c r="AL5" s="449" t="s">
        <v>52</v>
      </c>
      <c r="AM5" s="450"/>
      <c r="AN5" s="576" t="s">
        <v>21</v>
      </c>
      <c r="AO5" s="577"/>
      <c r="AP5" s="576" t="s">
        <v>53</v>
      </c>
      <c r="AQ5" s="577"/>
      <c r="AR5" s="514" t="s">
        <v>52</v>
      </c>
      <c r="AS5" s="515"/>
      <c r="AT5" s="579"/>
    </row>
    <row r="6" spans="1:46" s="2" customFormat="1" ht="24.75" customHeight="1">
      <c r="A6" s="564" t="s">
        <v>51</v>
      </c>
      <c r="B6" s="564"/>
      <c r="C6" s="565"/>
      <c r="D6" s="316">
        <v>18845514</v>
      </c>
      <c r="E6" s="168"/>
      <c r="F6" s="317">
        <v>1537371</v>
      </c>
      <c r="G6" s="168"/>
      <c r="H6" s="318">
        <v>100</v>
      </c>
      <c r="I6" s="169"/>
      <c r="J6" s="316">
        <v>17041257</v>
      </c>
      <c r="K6" s="193"/>
      <c r="L6" s="317">
        <v>-1804257</v>
      </c>
      <c r="M6" s="193"/>
      <c r="N6" s="318">
        <f>IF($J6="-",$J6,IF(J6="-",0,J6/$J6*100))</f>
        <v>100</v>
      </c>
      <c r="O6" s="170"/>
      <c r="P6" s="316">
        <v>17441961</v>
      </c>
      <c r="Q6" s="193"/>
      <c r="R6" s="317">
        <v>400704</v>
      </c>
      <c r="S6" s="193"/>
      <c r="T6" s="318">
        <f>IF($P6="-",$P6,IF(P6="-",0,P6/$P6*100))</f>
        <v>100</v>
      </c>
      <c r="U6" s="170"/>
      <c r="V6" s="320">
        <v>17507346</v>
      </c>
      <c r="W6" s="194"/>
      <c r="X6" s="321">
        <v>65385</v>
      </c>
      <c r="Y6" s="194"/>
      <c r="Z6" s="318">
        <f>IF($P6="-",$P6,IF(V6="-",0,V6/$P6*100))</f>
        <v>100.37487183923872</v>
      </c>
      <c r="AA6" s="194"/>
      <c r="AB6" s="320">
        <v>17050924</v>
      </c>
      <c r="AC6" s="193"/>
      <c r="AD6" s="321">
        <v>-456422</v>
      </c>
      <c r="AE6" s="193"/>
      <c r="AF6" s="318">
        <f>IF($P6="-",$P6,IF(AB6="-",0,AB6/$P6*100))</f>
        <v>97.758067455832517</v>
      </c>
      <c r="AG6" s="202"/>
      <c r="AH6" s="320">
        <v>16541180</v>
      </c>
      <c r="AI6" s="193"/>
      <c r="AJ6" s="321">
        <v>-509744</v>
      </c>
      <c r="AK6" s="193"/>
      <c r="AL6" s="318">
        <f>IF($P6="-",$P6,IF(AH6="-",0,AH6/$P6*100))</f>
        <v>94.835552034544733</v>
      </c>
      <c r="AM6" s="202"/>
      <c r="AN6" s="320">
        <f>'1.全体'!$AR$7</f>
        <v>20121353</v>
      </c>
      <c r="AO6" s="193"/>
      <c r="AP6" s="321">
        <v>3580173</v>
      </c>
      <c r="AQ6" s="193"/>
      <c r="AR6" s="318">
        <f>IF($P6="-",$P6,IF(AN6="-",0,AN6/$P6*100))</f>
        <v>115.36175892148823</v>
      </c>
      <c r="AS6" s="202"/>
      <c r="AT6" s="159" t="s">
        <v>3</v>
      </c>
    </row>
    <row r="7" spans="1:46" s="2" customFormat="1" ht="5.25" customHeight="1">
      <c r="A7" s="14"/>
      <c r="B7" s="15"/>
      <c r="C7" s="16"/>
      <c r="D7" s="171"/>
      <c r="E7" s="172"/>
      <c r="F7" s="172"/>
      <c r="G7" s="172"/>
      <c r="H7" s="173"/>
      <c r="I7" s="174"/>
      <c r="J7" s="203"/>
      <c r="K7" s="196"/>
      <c r="L7" s="196"/>
      <c r="M7" s="196"/>
      <c r="N7" s="197"/>
      <c r="O7" s="179"/>
      <c r="P7" s="195"/>
      <c r="Q7" s="196"/>
      <c r="R7" s="196"/>
      <c r="S7" s="196"/>
      <c r="T7" s="197"/>
      <c r="U7" s="179"/>
      <c r="V7" s="197"/>
      <c r="W7" s="197"/>
      <c r="X7" s="197"/>
      <c r="Y7" s="197"/>
      <c r="Z7" s="197"/>
      <c r="AA7" s="197"/>
      <c r="AB7" s="195"/>
      <c r="AC7" s="196"/>
      <c r="AD7" s="196"/>
      <c r="AE7" s="196"/>
      <c r="AF7" s="197"/>
      <c r="AG7" s="179"/>
      <c r="AH7" s="195"/>
      <c r="AI7" s="196"/>
      <c r="AJ7" s="196"/>
      <c r="AK7" s="196"/>
      <c r="AL7" s="197"/>
      <c r="AM7" s="179"/>
      <c r="AN7" s="195"/>
      <c r="AO7" s="196"/>
      <c r="AP7" s="196"/>
      <c r="AQ7" s="196"/>
      <c r="AR7" s="197"/>
      <c r="AS7" s="179"/>
      <c r="AT7" s="14"/>
    </row>
    <row r="8" spans="1:46" ht="22.5" customHeight="1">
      <c r="A8" s="71" t="s">
        <v>205</v>
      </c>
      <c r="B8" s="30" t="s">
        <v>31</v>
      </c>
      <c r="C8" s="38"/>
      <c r="D8" s="309">
        <f>'1.全体'!H9</f>
        <v>9416258</v>
      </c>
      <c r="E8" s="180"/>
      <c r="F8" s="310" t="e">
        <f>IF(AND(#REF!="-",D8="-"),"-",IF(#REF!="-",D8,IF(D8="-",-#REF!,D8-#REF!)))</f>
        <v>#REF!</v>
      </c>
      <c r="G8" s="180"/>
      <c r="H8" s="311">
        <f>IF(ISTEXT($D8),$D8,IF(ISTEXT(F8),F8,IF(D8="-",0,D8/$D8*100)))</f>
        <v>100</v>
      </c>
      <c r="I8" s="181"/>
      <c r="J8" s="309">
        <f>'1.全体'!N9</f>
        <v>9415126</v>
      </c>
      <c r="K8" s="198"/>
      <c r="L8" s="313">
        <f>IF(AND(D8="-",J8="-"),"-",IF(D8="-",J8,IF(J8="-",-D8,J8-D8)))</f>
        <v>-1132</v>
      </c>
      <c r="M8" s="198"/>
      <c r="N8" s="314">
        <f t="shared" ref="N8:N20" si="0">IF($J8="-",$J8,IF(J8="-",0,J8/$J8*100))</f>
        <v>100</v>
      </c>
      <c r="O8" s="186"/>
      <c r="P8" s="394">
        <f>'1.全体'!T9</f>
        <v>9473646</v>
      </c>
      <c r="Q8" s="198"/>
      <c r="R8" s="313">
        <f>IF(AND(J8="-",P8="-"),"-",IF(J8="-",P8,IF(P8="-",-J8,P8-J8)))</f>
        <v>58520</v>
      </c>
      <c r="S8" s="198"/>
      <c r="T8" s="314">
        <f t="shared" ref="T8:T30" si="1">IF($P8="-",$P8,IF(P8="-",0,P8/$P8*100))</f>
        <v>100</v>
      </c>
      <c r="U8" s="186">
        <f t="shared" ref="U8:U15" si="2">IF($J8="-",$J8,IF(Q8="-",0,Q8/$J8*100))</f>
        <v>0</v>
      </c>
      <c r="V8" s="394">
        <f>'1.全体'!Z9</f>
        <v>9679784</v>
      </c>
      <c r="W8" s="199"/>
      <c r="X8" s="313">
        <f>IF(AND(P8="-",V8="-"),"-",IF(P8="-",V8,IF(V8="-",-P8,V8-P8)))</f>
        <v>206138</v>
      </c>
      <c r="Y8" s="199"/>
      <c r="Z8" s="314">
        <f t="shared" ref="Z8:Z30" si="3">IF($P8="-",$P8,IF(V8="-",0,V8/$P8*100))</f>
        <v>102.17590988728098</v>
      </c>
      <c r="AA8" s="199"/>
      <c r="AB8" s="394">
        <f>'1.全体'!AF9</f>
        <v>8962261</v>
      </c>
      <c r="AC8" s="198"/>
      <c r="AD8" s="313">
        <f>IF(AND(V8="-",AB8="-"),"-",IF(V8="-",AB8,IF(AB8="-",-V8,AB8-V8)))</f>
        <v>-717523</v>
      </c>
      <c r="AE8" s="198"/>
      <c r="AF8" s="314">
        <f t="shared" ref="AF8:AF30" si="4">IF($P8="-",$P8,IF(AB8="-",0,AB8/$P8*100))</f>
        <v>94.602025450391537</v>
      </c>
      <c r="AG8" s="186"/>
      <c r="AH8" s="394">
        <f>'1.全体'!AL9</f>
        <v>8964765</v>
      </c>
      <c r="AI8" s="198"/>
      <c r="AJ8" s="313">
        <f>IF(AND(AB8="-",AH8="-"),"-",IF(AB8="-",AH8,IF(AH8="-",-AB8,AH8-AB8)))</f>
        <v>2504</v>
      </c>
      <c r="AK8" s="198"/>
      <c r="AL8" s="314">
        <f t="shared" ref="AL8:AL30" si="5">IF($P8="-",$P8,IF(AH8="-",0,AH8/$P8*100))</f>
        <v>94.628456668108569</v>
      </c>
      <c r="AM8" s="186">
        <f t="shared" ref="AM8:AM15" si="6">IF($J8="-",$J8,IF(AI8="-",0,AI8/$J8*100))</f>
        <v>0</v>
      </c>
      <c r="AN8" s="394">
        <f>'1.全体'!AR9</f>
        <v>10075394</v>
      </c>
      <c r="AO8" s="198"/>
      <c r="AP8" s="313">
        <f>IF(AND(AH8="-",AN8="-"),"-",IF(AH8="-",AN8,IF(AN8="-",-AH8,AN8-AH8)))</f>
        <v>1110629</v>
      </c>
      <c r="AQ8" s="198"/>
      <c r="AR8" s="314">
        <f t="shared" ref="AR8:AR30" si="7">IF($P8="-",$P8,IF(AN8="-",0,AN8/$P8*100))</f>
        <v>106.3518100634117</v>
      </c>
      <c r="AS8" s="186">
        <f t="shared" ref="AS8:AS15" si="8">IF($J8="-",$J8,IF(AO8="-",0,AO8/$J8*100))</f>
        <v>0</v>
      </c>
      <c r="AT8" s="71" t="s">
        <v>207</v>
      </c>
    </row>
    <row r="9" spans="1:46" ht="22.5" customHeight="1">
      <c r="A9" s="17">
        <v>10</v>
      </c>
      <c r="B9" s="30" t="s">
        <v>32</v>
      </c>
      <c r="C9" s="38"/>
      <c r="D9" s="309">
        <f>'1.全体'!H10</f>
        <v>2427372</v>
      </c>
      <c r="E9" s="180"/>
      <c r="F9" s="310" t="e">
        <f>IF(AND(#REF!="-",D9="-"),"-",IF(#REF!="-",D9,IF(D9="-",-#REF!,D9-#REF!)))</f>
        <v>#REF!</v>
      </c>
      <c r="G9" s="180"/>
      <c r="H9" s="311">
        <f t="shared" ref="H9:H25" si="9">IF(ISTEXT($D9),$D9,IF(ISTEXT(F9),F9,IF(D9="-",0,D9/$D9*100)))</f>
        <v>100</v>
      </c>
      <c r="I9" s="181"/>
      <c r="J9" s="309">
        <f>'1.全体'!N10</f>
        <v>960454</v>
      </c>
      <c r="K9" s="198"/>
      <c r="L9" s="313">
        <f t="shared" ref="L9:L25" si="10">IF(AND(D9="-",J9="-"),"-",IF(D9="-",J9,IF(J9="-",-D9,J9-D9)))</f>
        <v>-1466918</v>
      </c>
      <c r="M9" s="198"/>
      <c r="N9" s="314">
        <f t="shared" si="0"/>
        <v>100</v>
      </c>
      <c r="O9" s="186"/>
      <c r="P9" s="394">
        <f>'1.全体'!T10</f>
        <v>889673</v>
      </c>
      <c r="Q9" s="198"/>
      <c r="R9" s="313">
        <f t="shared" ref="R9:R25" si="11">IF(AND(J9="-",P9="-"),"-",IF(J9="-",P9,IF(P9="-",-J9,P9-J9)))</f>
        <v>-70781</v>
      </c>
      <c r="S9" s="198"/>
      <c r="T9" s="314">
        <f t="shared" si="1"/>
        <v>100</v>
      </c>
      <c r="U9" s="314">
        <f t="shared" si="2"/>
        <v>0</v>
      </c>
      <c r="V9" s="394">
        <f>'1.全体'!Z10</f>
        <v>811208</v>
      </c>
      <c r="W9" s="199"/>
      <c r="X9" s="313">
        <f t="shared" ref="X9:X25" si="12">IF(AND(P9="-",V9="-"),"-",IF(P9="-",V9,IF(V9="-",-P9,V9-P9)))</f>
        <v>-78465</v>
      </c>
      <c r="Y9" s="199"/>
      <c r="Z9" s="314">
        <f t="shared" si="3"/>
        <v>91.180467430168164</v>
      </c>
      <c r="AA9" s="199"/>
      <c r="AB9" s="394">
        <f>'1.全体'!AF10</f>
        <v>798982</v>
      </c>
      <c r="AC9" s="198"/>
      <c r="AD9" s="313">
        <f t="shared" ref="AD9:AD25" si="13">IF(AND(V9="-",AB9="-"),"-",IF(V9="-",AB9,IF(AB9="-",-V9,AB9-V9)))</f>
        <v>-12226</v>
      </c>
      <c r="AE9" s="198"/>
      <c r="AF9" s="314">
        <f t="shared" si="4"/>
        <v>89.806254657610154</v>
      </c>
      <c r="AG9" s="186"/>
      <c r="AH9" s="394">
        <f>'1.全体'!AL10</f>
        <v>1164634</v>
      </c>
      <c r="AI9" s="198"/>
      <c r="AJ9" s="313">
        <f t="shared" ref="AJ9:AJ15" si="14">IF(AND(AB9="-",AH9="-"),"-",IF(AB9="-",AH9,IF(AH9="-",-AB9,AH9-AB9)))</f>
        <v>365652</v>
      </c>
      <c r="AK9" s="198"/>
      <c r="AL9" s="314">
        <f t="shared" si="5"/>
        <v>130.90584967735336</v>
      </c>
      <c r="AM9" s="186">
        <f t="shared" si="6"/>
        <v>0</v>
      </c>
      <c r="AN9" s="394">
        <f>'1.全体'!AR10</f>
        <v>3235208</v>
      </c>
      <c r="AO9" s="198"/>
      <c r="AP9" s="313">
        <f t="shared" ref="AP9:AP15" si="15">IF(AND(AH9="-",AN9="-"),"-",IF(AH9="-",AN9,IF(AN9="-",-AH9,AN9-AH9)))</f>
        <v>2070574</v>
      </c>
      <c r="AQ9" s="198"/>
      <c r="AR9" s="314">
        <f t="shared" si="7"/>
        <v>363.64012395565561</v>
      </c>
      <c r="AS9" s="186">
        <f t="shared" si="8"/>
        <v>0</v>
      </c>
      <c r="AT9" s="17">
        <v>10</v>
      </c>
    </row>
    <row r="10" spans="1:46" ht="22.5" customHeight="1">
      <c r="A10" s="17">
        <v>11</v>
      </c>
      <c r="B10" s="30" t="s">
        <v>9</v>
      </c>
      <c r="C10" s="38"/>
      <c r="D10" s="309">
        <f>'1.全体'!H11</f>
        <v>343631</v>
      </c>
      <c r="E10" s="180"/>
      <c r="F10" s="310" t="e">
        <f>IF(AND(#REF!="-",D10="-"),"-",IF(#REF!="-",D10,IF(D10="-",-#REF!,D10-#REF!)))</f>
        <v>#REF!</v>
      </c>
      <c r="G10" s="180"/>
      <c r="H10" s="311">
        <f t="shared" si="9"/>
        <v>100</v>
      </c>
      <c r="I10" s="181"/>
      <c r="J10" s="309">
        <f>'1.全体'!N11</f>
        <v>293356</v>
      </c>
      <c r="K10" s="198"/>
      <c r="L10" s="313">
        <f t="shared" si="10"/>
        <v>-50275</v>
      </c>
      <c r="M10" s="198"/>
      <c r="N10" s="314">
        <f t="shared" si="0"/>
        <v>100</v>
      </c>
      <c r="O10" s="186"/>
      <c r="P10" s="394">
        <f>'1.全体'!T11</f>
        <v>282305</v>
      </c>
      <c r="Q10" s="198"/>
      <c r="R10" s="313">
        <f t="shared" si="11"/>
        <v>-11051</v>
      </c>
      <c r="S10" s="198"/>
      <c r="T10" s="314">
        <f t="shared" si="1"/>
        <v>100</v>
      </c>
      <c r="U10" s="314">
        <f t="shared" si="2"/>
        <v>0</v>
      </c>
      <c r="V10" s="394">
        <f>'1.全体'!Z11</f>
        <v>264144</v>
      </c>
      <c r="W10" s="199"/>
      <c r="X10" s="313">
        <f t="shared" si="12"/>
        <v>-18161</v>
      </c>
      <c r="Y10" s="199"/>
      <c r="Z10" s="314">
        <f t="shared" si="3"/>
        <v>93.56688687766777</v>
      </c>
      <c r="AA10" s="199"/>
      <c r="AB10" s="394">
        <f>'1.全体'!AF11</f>
        <v>275632</v>
      </c>
      <c r="AC10" s="198"/>
      <c r="AD10" s="313">
        <f t="shared" si="13"/>
        <v>11488</v>
      </c>
      <c r="AE10" s="198"/>
      <c r="AF10" s="314">
        <f t="shared" si="4"/>
        <v>97.636244487345252</v>
      </c>
      <c r="AG10" s="186"/>
      <c r="AH10" s="394">
        <f>'1.全体'!AL11</f>
        <v>252586</v>
      </c>
      <c r="AI10" s="198"/>
      <c r="AJ10" s="313">
        <f t="shared" si="14"/>
        <v>-23046</v>
      </c>
      <c r="AK10" s="198"/>
      <c r="AL10" s="314">
        <f t="shared" si="5"/>
        <v>89.472733391190388</v>
      </c>
      <c r="AM10" s="186">
        <f t="shared" si="6"/>
        <v>0</v>
      </c>
      <c r="AN10" s="394">
        <f>'1.全体'!AR11</f>
        <v>228188</v>
      </c>
      <c r="AO10" s="198"/>
      <c r="AP10" s="313">
        <f t="shared" si="15"/>
        <v>-24398</v>
      </c>
      <c r="AQ10" s="198"/>
      <c r="AR10" s="314">
        <f t="shared" si="7"/>
        <v>80.830307645985727</v>
      </c>
      <c r="AS10" s="186">
        <f t="shared" si="8"/>
        <v>0</v>
      </c>
      <c r="AT10" s="17">
        <v>11</v>
      </c>
    </row>
    <row r="11" spans="1:46" ht="22.5" customHeight="1">
      <c r="A11" s="17">
        <v>12</v>
      </c>
      <c r="B11" s="28" t="s">
        <v>200</v>
      </c>
      <c r="C11" s="38"/>
      <c r="D11" s="309">
        <f>'1.全体'!H12</f>
        <v>332109</v>
      </c>
      <c r="E11" s="180"/>
      <c r="F11" s="310" t="e">
        <f>IF(AND(#REF!="-",D11="-"),"-",IF(#REF!="-",D11,IF(D11="-",-#REF!,D11-#REF!)))</f>
        <v>#REF!</v>
      </c>
      <c r="G11" s="180"/>
      <c r="H11" s="311">
        <f t="shared" si="9"/>
        <v>100</v>
      </c>
      <c r="I11" s="181"/>
      <c r="J11" s="309">
        <f>'1.全体'!N12</f>
        <v>267444</v>
      </c>
      <c r="K11" s="198"/>
      <c r="L11" s="313">
        <f t="shared" si="10"/>
        <v>-64665</v>
      </c>
      <c r="M11" s="198"/>
      <c r="N11" s="314">
        <f t="shared" si="0"/>
        <v>100</v>
      </c>
      <c r="O11" s="186"/>
      <c r="P11" s="394">
        <f>'1.全体'!T12</f>
        <v>264743</v>
      </c>
      <c r="Q11" s="198"/>
      <c r="R11" s="313">
        <f t="shared" si="11"/>
        <v>-2701</v>
      </c>
      <c r="S11" s="198"/>
      <c r="T11" s="314">
        <f t="shared" si="1"/>
        <v>100</v>
      </c>
      <c r="U11" s="314">
        <f t="shared" si="2"/>
        <v>0</v>
      </c>
      <c r="V11" s="394">
        <f>'1.全体'!Z12</f>
        <v>251604</v>
      </c>
      <c r="W11" s="199"/>
      <c r="X11" s="313">
        <f t="shared" si="12"/>
        <v>-13139</v>
      </c>
      <c r="Y11" s="199"/>
      <c r="Z11" s="314">
        <f t="shared" si="3"/>
        <v>95.037073690333642</v>
      </c>
      <c r="AA11" s="199"/>
      <c r="AB11" s="394">
        <f>'1.全体'!AF12</f>
        <v>291565</v>
      </c>
      <c r="AC11" s="198"/>
      <c r="AD11" s="313">
        <f t="shared" si="13"/>
        <v>39961</v>
      </c>
      <c r="AE11" s="198"/>
      <c r="AF11" s="314">
        <f t="shared" si="4"/>
        <v>110.13133491725937</v>
      </c>
      <c r="AG11" s="186"/>
      <c r="AH11" s="394">
        <f>'1.全体'!AL12</f>
        <v>185010</v>
      </c>
      <c r="AI11" s="198"/>
      <c r="AJ11" s="313">
        <f t="shared" si="14"/>
        <v>-106555</v>
      </c>
      <c r="AK11" s="198"/>
      <c r="AL11" s="314">
        <f t="shared" si="5"/>
        <v>69.882867535685563</v>
      </c>
      <c r="AM11" s="186">
        <f t="shared" si="6"/>
        <v>0</v>
      </c>
      <c r="AN11" s="394">
        <f>'1.全体'!AR12</f>
        <v>221102</v>
      </c>
      <c r="AO11" s="198"/>
      <c r="AP11" s="313">
        <f t="shared" si="15"/>
        <v>36092</v>
      </c>
      <c r="AQ11" s="198"/>
      <c r="AR11" s="314">
        <f t="shared" si="7"/>
        <v>83.515711463570327</v>
      </c>
      <c r="AS11" s="186">
        <f t="shared" si="8"/>
        <v>0</v>
      </c>
      <c r="AT11" s="17">
        <v>12</v>
      </c>
    </row>
    <row r="12" spans="1:46" ht="22.5" customHeight="1">
      <c r="A12" s="17">
        <v>13</v>
      </c>
      <c r="B12" s="30" t="s">
        <v>33</v>
      </c>
      <c r="C12" s="38"/>
      <c r="D12" s="309">
        <f>'1.全体'!H13</f>
        <v>144119</v>
      </c>
      <c r="E12" s="180"/>
      <c r="F12" s="310" t="e">
        <f>IF(AND(#REF!="-",D12="-"),"-",IF(#REF!="-",D12,IF(D12="-",-#REF!,D12-#REF!)))</f>
        <v>#REF!</v>
      </c>
      <c r="G12" s="180"/>
      <c r="H12" s="311">
        <f t="shared" si="9"/>
        <v>100</v>
      </c>
      <c r="I12" s="181"/>
      <c r="J12" s="309">
        <f>'1.全体'!N13</f>
        <v>161074</v>
      </c>
      <c r="K12" s="198"/>
      <c r="L12" s="313">
        <f t="shared" si="10"/>
        <v>16955</v>
      </c>
      <c r="M12" s="198"/>
      <c r="N12" s="314">
        <f t="shared" si="0"/>
        <v>100</v>
      </c>
      <c r="O12" s="186"/>
      <c r="P12" s="394">
        <f>'1.全体'!T13</f>
        <v>135371</v>
      </c>
      <c r="Q12" s="198"/>
      <c r="R12" s="313">
        <f t="shared" si="11"/>
        <v>-25703</v>
      </c>
      <c r="S12" s="198"/>
      <c r="T12" s="314">
        <f t="shared" si="1"/>
        <v>100</v>
      </c>
      <c r="U12" s="314">
        <f t="shared" si="2"/>
        <v>0</v>
      </c>
      <c r="V12" s="394">
        <f>'1.全体'!Z13</f>
        <v>155830</v>
      </c>
      <c r="W12" s="199"/>
      <c r="X12" s="313">
        <f t="shared" si="12"/>
        <v>20459</v>
      </c>
      <c r="Y12" s="199"/>
      <c r="Z12" s="314">
        <f t="shared" si="3"/>
        <v>115.11328127885589</v>
      </c>
      <c r="AA12" s="199"/>
      <c r="AB12" s="394">
        <f>'1.全体'!AF13</f>
        <v>375666</v>
      </c>
      <c r="AC12" s="198"/>
      <c r="AD12" s="313">
        <f t="shared" si="13"/>
        <v>219836</v>
      </c>
      <c r="AE12" s="198"/>
      <c r="AF12" s="314">
        <f t="shared" si="4"/>
        <v>277.50847670475952</v>
      </c>
      <c r="AG12" s="186"/>
      <c r="AH12" s="394">
        <f>'1.全体'!AL13</f>
        <v>84331</v>
      </c>
      <c r="AI12" s="198"/>
      <c r="AJ12" s="313">
        <f t="shared" si="14"/>
        <v>-291335</v>
      </c>
      <c r="AK12" s="198"/>
      <c r="AL12" s="314">
        <f t="shared" si="5"/>
        <v>62.296208198210849</v>
      </c>
      <c r="AM12" s="186">
        <f t="shared" si="6"/>
        <v>0</v>
      </c>
      <c r="AN12" s="394">
        <f>'1.全体'!AR13</f>
        <v>111232</v>
      </c>
      <c r="AO12" s="198"/>
      <c r="AP12" s="313">
        <f t="shared" si="15"/>
        <v>26901</v>
      </c>
      <c r="AQ12" s="198"/>
      <c r="AR12" s="314">
        <f t="shared" si="7"/>
        <v>82.168263512864641</v>
      </c>
      <c r="AS12" s="186">
        <f t="shared" si="8"/>
        <v>0</v>
      </c>
      <c r="AT12" s="17">
        <v>13</v>
      </c>
    </row>
    <row r="13" spans="1:46" ht="22.5" customHeight="1">
      <c r="A13" s="17">
        <v>14</v>
      </c>
      <c r="B13" s="28" t="s">
        <v>34</v>
      </c>
      <c r="C13" s="38"/>
      <c r="D13" s="309">
        <f>'1.全体'!H14</f>
        <v>1085187</v>
      </c>
      <c r="E13" s="180"/>
      <c r="F13" s="310" t="e">
        <f>IF(AND(#REF!="-",D13="-"),"-",IF(#REF!="-",D13,IF(D13="-",-#REF!,D13-#REF!)))</f>
        <v>#REF!</v>
      </c>
      <c r="G13" s="180"/>
      <c r="H13" s="311">
        <f t="shared" si="9"/>
        <v>100</v>
      </c>
      <c r="I13" s="181"/>
      <c r="J13" s="309">
        <f>'1.全体'!N14</f>
        <v>1080733</v>
      </c>
      <c r="K13" s="198"/>
      <c r="L13" s="313">
        <f t="shared" si="10"/>
        <v>-4454</v>
      </c>
      <c r="M13" s="198"/>
      <c r="N13" s="314">
        <f t="shared" si="0"/>
        <v>100</v>
      </c>
      <c r="O13" s="186"/>
      <c r="P13" s="394">
        <f>'1.全体'!T14</f>
        <v>1111961</v>
      </c>
      <c r="Q13" s="198"/>
      <c r="R13" s="313">
        <f t="shared" si="11"/>
        <v>31228</v>
      </c>
      <c r="S13" s="198"/>
      <c r="T13" s="314">
        <f t="shared" si="1"/>
        <v>100</v>
      </c>
      <c r="U13" s="314">
        <f t="shared" si="2"/>
        <v>0</v>
      </c>
      <c r="V13" s="394">
        <f>'1.全体'!Z14</f>
        <v>1156705</v>
      </c>
      <c r="W13" s="199"/>
      <c r="X13" s="313">
        <f t="shared" si="12"/>
        <v>44744</v>
      </c>
      <c r="Y13" s="199"/>
      <c r="Z13" s="314">
        <f t="shared" si="3"/>
        <v>104.02388213255679</v>
      </c>
      <c r="AA13" s="199"/>
      <c r="AB13" s="394">
        <f>'1.全体'!AF14</f>
        <v>1225238</v>
      </c>
      <c r="AC13" s="198"/>
      <c r="AD13" s="313">
        <f t="shared" si="13"/>
        <v>68533</v>
      </c>
      <c r="AE13" s="198"/>
      <c r="AF13" s="314">
        <f t="shared" si="4"/>
        <v>110.18713785825223</v>
      </c>
      <c r="AG13" s="186"/>
      <c r="AH13" s="394">
        <f>'1.全体'!AL14</f>
        <v>887165</v>
      </c>
      <c r="AI13" s="198"/>
      <c r="AJ13" s="313">
        <f t="shared" si="14"/>
        <v>-338073</v>
      </c>
      <c r="AK13" s="198"/>
      <c r="AL13" s="314">
        <f t="shared" si="5"/>
        <v>79.783823353516894</v>
      </c>
      <c r="AM13" s="186">
        <f t="shared" si="6"/>
        <v>0</v>
      </c>
      <c r="AN13" s="394">
        <f>'1.全体'!AR14</f>
        <v>959574</v>
      </c>
      <c r="AO13" s="198"/>
      <c r="AP13" s="313">
        <f t="shared" si="15"/>
        <v>72409</v>
      </c>
      <c r="AQ13" s="198"/>
      <c r="AR13" s="314">
        <f t="shared" si="7"/>
        <v>86.295652455436837</v>
      </c>
      <c r="AS13" s="186">
        <f t="shared" si="8"/>
        <v>0</v>
      </c>
      <c r="AT13" s="17">
        <v>14</v>
      </c>
    </row>
    <row r="14" spans="1:46" ht="22.5" customHeight="1">
      <c r="A14" s="17">
        <v>15</v>
      </c>
      <c r="B14" s="28" t="s">
        <v>10</v>
      </c>
      <c r="C14" s="38"/>
      <c r="D14" s="309">
        <f>'1.全体'!H15</f>
        <v>37070</v>
      </c>
      <c r="E14" s="180"/>
      <c r="F14" s="310" t="e">
        <f>IF(AND(#REF!="-",D14="-"),"-",IF(#REF!="-",D14,IF(D14="-",-#REF!,D14-#REF!)))</f>
        <v>#REF!</v>
      </c>
      <c r="G14" s="180"/>
      <c r="H14" s="311">
        <f t="shared" si="9"/>
        <v>100</v>
      </c>
      <c r="I14" s="181"/>
      <c r="J14" s="309">
        <f>'1.全体'!N15</f>
        <v>19476</v>
      </c>
      <c r="K14" s="198"/>
      <c r="L14" s="313">
        <f t="shared" si="10"/>
        <v>-17594</v>
      </c>
      <c r="M14" s="198"/>
      <c r="N14" s="314">
        <f t="shared" si="0"/>
        <v>100</v>
      </c>
      <c r="O14" s="186"/>
      <c r="P14" s="394">
        <f>'1.全体'!T15</f>
        <v>31395</v>
      </c>
      <c r="Q14" s="198"/>
      <c r="R14" s="313">
        <f t="shared" si="11"/>
        <v>11919</v>
      </c>
      <c r="S14" s="198"/>
      <c r="T14" s="314">
        <f t="shared" si="1"/>
        <v>100</v>
      </c>
      <c r="U14" s="314">
        <f t="shared" si="2"/>
        <v>0</v>
      </c>
      <c r="V14" s="394">
        <f>'1.全体'!Z15</f>
        <v>45146</v>
      </c>
      <c r="W14" s="199"/>
      <c r="X14" s="313">
        <f t="shared" si="12"/>
        <v>13751</v>
      </c>
      <c r="Y14" s="199"/>
      <c r="Z14" s="314">
        <f t="shared" si="3"/>
        <v>143.79996814779423</v>
      </c>
      <c r="AA14" s="199"/>
      <c r="AB14" s="394">
        <f>'1.全体'!AF15</f>
        <v>31498</v>
      </c>
      <c r="AC14" s="198"/>
      <c r="AD14" s="313">
        <f t="shared" si="13"/>
        <v>-13648</v>
      </c>
      <c r="AE14" s="198"/>
      <c r="AF14" s="314">
        <f t="shared" si="4"/>
        <v>100.32807771938207</v>
      </c>
      <c r="AG14" s="186"/>
      <c r="AH14" s="394">
        <f>'1.全体'!AL15</f>
        <v>32039</v>
      </c>
      <c r="AI14" s="198"/>
      <c r="AJ14" s="313">
        <f t="shared" si="14"/>
        <v>541</v>
      </c>
      <c r="AK14" s="198"/>
      <c r="AL14" s="314">
        <f t="shared" si="5"/>
        <v>102.05128205128204</v>
      </c>
      <c r="AM14" s="186">
        <f t="shared" si="6"/>
        <v>0</v>
      </c>
      <c r="AN14" s="394">
        <f>'1.全体'!AR15</f>
        <v>55486</v>
      </c>
      <c r="AO14" s="198"/>
      <c r="AP14" s="313">
        <f t="shared" si="15"/>
        <v>23447</v>
      </c>
      <c r="AQ14" s="198"/>
      <c r="AR14" s="314">
        <f t="shared" si="7"/>
        <v>176.73514890906193</v>
      </c>
      <c r="AS14" s="186">
        <f t="shared" si="8"/>
        <v>0</v>
      </c>
      <c r="AT14" s="17">
        <v>15</v>
      </c>
    </row>
    <row r="15" spans="1:46" ht="22.5" customHeight="1">
      <c r="A15" s="17">
        <v>16</v>
      </c>
      <c r="B15" s="28" t="s">
        <v>11</v>
      </c>
      <c r="C15" s="38"/>
      <c r="D15" s="309">
        <f>'1.全体'!H16</f>
        <v>591384</v>
      </c>
      <c r="E15" s="180"/>
      <c r="F15" s="310" t="e">
        <f>IF(AND(#REF!="-",D15="-"),"-",IF(#REF!="-",D15,IF(D15="-",-#REF!,D15-#REF!)))</f>
        <v>#REF!</v>
      </c>
      <c r="G15" s="180"/>
      <c r="H15" s="311">
        <f t="shared" si="9"/>
        <v>100</v>
      </c>
      <c r="I15" s="181"/>
      <c r="J15" s="309">
        <f>'1.全体'!N16</f>
        <v>447054</v>
      </c>
      <c r="K15" s="198"/>
      <c r="L15" s="313">
        <f t="shared" si="10"/>
        <v>-144330</v>
      </c>
      <c r="M15" s="198"/>
      <c r="N15" s="314">
        <f t="shared" si="0"/>
        <v>100</v>
      </c>
      <c r="O15" s="186"/>
      <c r="P15" s="394">
        <f>'1.全体'!T16</f>
        <v>428224</v>
      </c>
      <c r="Q15" s="198"/>
      <c r="R15" s="313">
        <f t="shared" si="11"/>
        <v>-18830</v>
      </c>
      <c r="S15" s="198"/>
      <c r="T15" s="314">
        <f t="shared" si="1"/>
        <v>100</v>
      </c>
      <c r="U15" s="314">
        <f t="shared" si="2"/>
        <v>0</v>
      </c>
      <c r="V15" s="394">
        <f>'1.全体'!Z16</f>
        <v>376409</v>
      </c>
      <c r="W15" s="199"/>
      <c r="X15" s="313">
        <f t="shared" si="12"/>
        <v>-51815</v>
      </c>
      <c r="Y15" s="199"/>
      <c r="Z15" s="314">
        <f t="shared" si="3"/>
        <v>87.900024286354807</v>
      </c>
      <c r="AA15" s="199"/>
      <c r="AB15" s="394">
        <f>'1.全体'!AF16</f>
        <v>362406</v>
      </c>
      <c r="AC15" s="198"/>
      <c r="AD15" s="313">
        <f t="shared" si="13"/>
        <v>-14003</v>
      </c>
      <c r="AE15" s="198"/>
      <c r="AF15" s="314">
        <f t="shared" si="4"/>
        <v>84.630006725452105</v>
      </c>
      <c r="AG15" s="186"/>
      <c r="AH15" s="394">
        <f>'1.全体'!AL16</f>
        <v>441863</v>
      </c>
      <c r="AI15" s="198"/>
      <c r="AJ15" s="313">
        <f t="shared" si="14"/>
        <v>79457</v>
      </c>
      <c r="AK15" s="198"/>
      <c r="AL15" s="314">
        <f t="shared" si="5"/>
        <v>103.18501531908535</v>
      </c>
      <c r="AM15" s="186">
        <f t="shared" si="6"/>
        <v>0</v>
      </c>
      <c r="AN15" s="394">
        <f>'1.全体'!AR16</f>
        <v>577245</v>
      </c>
      <c r="AO15" s="198"/>
      <c r="AP15" s="313">
        <f t="shared" si="15"/>
        <v>135382</v>
      </c>
      <c r="AQ15" s="198"/>
      <c r="AR15" s="314">
        <f t="shared" si="7"/>
        <v>134.79977768644449</v>
      </c>
      <c r="AS15" s="186">
        <f t="shared" si="8"/>
        <v>0</v>
      </c>
      <c r="AT15" s="17">
        <v>16</v>
      </c>
    </row>
    <row r="16" spans="1:46" ht="22.5" customHeight="1">
      <c r="A16" s="17">
        <v>17</v>
      </c>
      <c r="B16" s="28" t="s">
        <v>35</v>
      </c>
      <c r="C16" s="38"/>
      <c r="D16" s="309" t="str">
        <f>'1.全体'!H17</f>
        <v>ｘ</v>
      </c>
      <c r="E16" s="180"/>
      <c r="F16" s="310" t="s">
        <v>274</v>
      </c>
      <c r="G16" s="180"/>
      <c r="H16" s="311">
        <v>100</v>
      </c>
      <c r="I16" s="181"/>
      <c r="J16" s="33" t="s">
        <v>280</v>
      </c>
      <c r="K16" s="198"/>
      <c r="L16" s="313" t="s">
        <v>274</v>
      </c>
      <c r="M16" s="198"/>
      <c r="N16" s="314">
        <v>100</v>
      </c>
      <c r="O16" s="186"/>
      <c r="P16" s="394" t="str">
        <f>'1.全体'!T17</f>
        <v>ｘ</v>
      </c>
      <c r="Q16" s="198"/>
      <c r="R16" s="313" t="s">
        <v>274</v>
      </c>
      <c r="S16" s="198"/>
      <c r="T16" s="313" t="s">
        <v>274</v>
      </c>
      <c r="U16" s="314"/>
      <c r="V16" s="394" t="str">
        <f>'1.全体'!Z17</f>
        <v>ｘ</v>
      </c>
      <c r="W16" s="199"/>
      <c r="X16" s="313" t="s">
        <v>274</v>
      </c>
      <c r="Y16" s="199"/>
      <c r="Z16" s="313" t="s">
        <v>274</v>
      </c>
      <c r="AA16" s="199"/>
      <c r="AB16" s="394" t="str">
        <f>'1.全体'!AF17</f>
        <v>ｘ</v>
      </c>
      <c r="AC16" s="198"/>
      <c r="AD16" s="313" t="s">
        <v>274</v>
      </c>
      <c r="AE16" s="198"/>
      <c r="AF16" s="313" t="s">
        <v>274</v>
      </c>
      <c r="AG16" s="186"/>
      <c r="AH16" s="394" t="str">
        <f>'1.全体'!AL17</f>
        <v>ｘ</v>
      </c>
      <c r="AI16" s="198"/>
      <c r="AJ16" s="313" t="s">
        <v>274</v>
      </c>
      <c r="AK16" s="198"/>
      <c r="AL16" s="313" t="s">
        <v>274</v>
      </c>
      <c r="AM16" s="186"/>
      <c r="AN16" s="394" t="str">
        <f>'1.全体'!AR17</f>
        <v>ｘ</v>
      </c>
      <c r="AO16" s="198"/>
      <c r="AP16" s="313" t="s">
        <v>274</v>
      </c>
      <c r="AQ16" s="198"/>
      <c r="AR16" s="313" t="s">
        <v>274</v>
      </c>
      <c r="AS16" s="186"/>
      <c r="AT16" s="17">
        <v>17</v>
      </c>
    </row>
    <row r="17" spans="1:46" ht="22.5" customHeight="1">
      <c r="A17" s="17">
        <v>18</v>
      </c>
      <c r="B17" s="28" t="s">
        <v>36</v>
      </c>
      <c r="C17" s="38"/>
      <c r="D17" s="309">
        <f>'1.全体'!H18</f>
        <v>1724996</v>
      </c>
      <c r="E17" s="180"/>
      <c r="F17" s="310" t="e">
        <f>IF(AND(#REF!="-",D17="-"),"-",IF(#REF!="-",D17,IF(D17="-",-#REF!,D17-#REF!)))</f>
        <v>#REF!</v>
      </c>
      <c r="G17" s="180"/>
      <c r="H17" s="311">
        <f t="shared" si="9"/>
        <v>100</v>
      </c>
      <c r="I17" s="181"/>
      <c r="J17" s="309">
        <f>'1.全体'!N18</f>
        <v>1638706</v>
      </c>
      <c r="K17" s="204"/>
      <c r="L17" s="310">
        <f t="shared" si="10"/>
        <v>-86290</v>
      </c>
      <c r="M17" s="204"/>
      <c r="N17" s="311">
        <f t="shared" si="0"/>
        <v>100</v>
      </c>
      <c r="O17" s="206"/>
      <c r="P17" s="309">
        <f>'1.全体'!T18</f>
        <v>1862564</v>
      </c>
      <c r="Q17" s="204"/>
      <c r="R17" s="310">
        <f t="shared" si="11"/>
        <v>223858</v>
      </c>
      <c r="S17" s="198"/>
      <c r="T17" s="314">
        <f t="shared" si="1"/>
        <v>100</v>
      </c>
      <c r="U17" s="311"/>
      <c r="V17" s="309">
        <f>'1.全体'!Z18</f>
        <v>1887952</v>
      </c>
      <c r="W17" s="205"/>
      <c r="X17" s="313">
        <f t="shared" si="12"/>
        <v>25388</v>
      </c>
      <c r="Y17" s="205"/>
      <c r="Z17" s="314">
        <f t="shared" si="3"/>
        <v>101.3630672556755</v>
      </c>
      <c r="AA17" s="205"/>
      <c r="AB17" s="309">
        <f>'1.全体'!AF18</f>
        <v>1904772</v>
      </c>
      <c r="AC17" s="204"/>
      <c r="AD17" s="313">
        <f t="shared" si="13"/>
        <v>16820</v>
      </c>
      <c r="AE17" s="204"/>
      <c r="AF17" s="314">
        <f t="shared" si="4"/>
        <v>102.26612347280415</v>
      </c>
      <c r="AG17" s="206"/>
      <c r="AH17" s="309">
        <f>'1.全体'!AL18</f>
        <v>1581762</v>
      </c>
      <c r="AI17" s="204"/>
      <c r="AJ17" s="313">
        <f t="shared" ref="AJ17:AJ20" si="16">IF(AND(AB17="-",AH17="-"),"-",IF(AB17="-",AH17,IF(AH17="-",-AB17,AH17-AB17)))</f>
        <v>-323010</v>
      </c>
      <c r="AK17" s="204"/>
      <c r="AL17" s="314">
        <f t="shared" si="5"/>
        <v>84.923900601536374</v>
      </c>
      <c r="AM17" s="206"/>
      <c r="AN17" s="309">
        <f>'1.全体'!AR18</f>
        <v>1614684</v>
      </c>
      <c r="AO17" s="204"/>
      <c r="AP17" s="313">
        <f t="shared" ref="AP17:AP20" si="17">IF(AND(AH17="-",AN17="-"),"-",IF(AH17="-",AN17,IF(AN17="-",-AH17,AN17-AH17)))</f>
        <v>32922</v>
      </c>
      <c r="AQ17" s="204"/>
      <c r="AR17" s="314">
        <f t="shared" si="7"/>
        <v>86.691464024860352</v>
      </c>
      <c r="AS17" s="206"/>
      <c r="AT17" s="17">
        <v>18</v>
      </c>
    </row>
    <row r="18" spans="1:46" ht="22.5" customHeight="1">
      <c r="A18" s="17">
        <v>19</v>
      </c>
      <c r="B18" s="28" t="s">
        <v>37</v>
      </c>
      <c r="C18" s="38"/>
      <c r="D18" s="309">
        <f>'1.全体'!H19</f>
        <v>219270</v>
      </c>
      <c r="E18" s="180"/>
      <c r="F18" s="310" t="e">
        <f>IF(AND(#REF!="-",D18="-"),"-",IF(#REF!="-",D18,IF(D18="-",-#REF!,D18-#REF!)))</f>
        <v>#REF!</v>
      </c>
      <c r="G18" s="180"/>
      <c r="H18" s="311">
        <f t="shared" si="9"/>
        <v>100</v>
      </c>
      <c r="I18" s="181"/>
      <c r="J18" s="309">
        <f>'1.全体'!N19</f>
        <v>344842</v>
      </c>
      <c r="K18" s="198"/>
      <c r="L18" s="313">
        <f t="shared" si="10"/>
        <v>125572</v>
      </c>
      <c r="M18" s="198"/>
      <c r="N18" s="314">
        <f t="shared" si="0"/>
        <v>100</v>
      </c>
      <c r="O18" s="186"/>
      <c r="P18" s="309">
        <f>'1.全体'!T19</f>
        <v>345336</v>
      </c>
      <c r="Q18" s="198"/>
      <c r="R18" s="313">
        <f t="shared" si="11"/>
        <v>494</v>
      </c>
      <c r="S18" s="198"/>
      <c r="T18" s="314">
        <f t="shared" si="1"/>
        <v>100</v>
      </c>
      <c r="U18" s="311"/>
      <c r="V18" s="309">
        <f>'1.全体'!Z19</f>
        <v>355028</v>
      </c>
      <c r="W18" s="199"/>
      <c r="X18" s="313">
        <f t="shared" si="12"/>
        <v>9692</v>
      </c>
      <c r="Y18" s="199"/>
      <c r="Z18" s="314">
        <f t="shared" si="3"/>
        <v>102.80654203442445</v>
      </c>
      <c r="AA18" s="199"/>
      <c r="AB18" s="394">
        <f>'1.全体'!AF19</f>
        <v>347683</v>
      </c>
      <c r="AC18" s="198"/>
      <c r="AD18" s="313">
        <f t="shared" si="13"/>
        <v>-7345</v>
      </c>
      <c r="AE18" s="198"/>
      <c r="AF18" s="314">
        <f t="shared" si="4"/>
        <v>100.67962795654088</v>
      </c>
      <c r="AG18" s="186"/>
      <c r="AH18" s="394">
        <f>'1.全体'!AL19</f>
        <v>236359</v>
      </c>
      <c r="AI18" s="198"/>
      <c r="AJ18" s="313">
        <f t="shared" si="16"/>
        <v>-111324</v>
      </c>
      <c r="AK18" s="198"/>
      <c r="AL18" s="314">
        <f t="shared" si="5"/>
        <v>68.443197349827415</v>
      </c>
      <c r="AM18" s="186"/>
      <c r="AN18" s="394">
        <f>'1.全体'!AR19</f>
        <v>402907</v>
      </c>
      <c r="AO18" s="198"/>
      <c r="AP18" s="313">
        <f t="shared" si="17"/>
        <v>166548</v>
      </c>
      <c r="AQ18" s="198"/>
      <c r="AR18" s="314">
        <f t="shared" si="7"/>
        <v>116.67101026246903</v>
      </c>
      <c r="AS18" s="186"/>
      <c r="AT18" s="17">
        <v>19</v>
      </c>
    </row>
    <row r="19" spans="1:46" ht="22.5" customHeight="1">
      <c r="A19" s="17">
        <v>20</v>
      </c>
      <c r="B19" s="28" t="s">
        <v>38</v>
      </c>
      <c r="C19" s="38"/>
      <c r="D19" s="309" t="str">
        <f>'1.全体'!H20</f>
        <v>-</v>
      </c>
      <c r="E19" s="180"/>
      <c r="F19" s="310" t="e">
        <f>IF(AND(#REF!="-",D19="-"),"-",IF(#REF!="-",D19,IF(D19="-",-#REF!,D19-#REF!)))</f>
        <v>#REF!</v>
      </c>
      <c r="G19" s="180"/>
      <c r="H19" s="311" t="str">
        <f t="shared" si="9"/>
        <v>-</v>
      </c>
      <c r="I19" s="181"/>
      <c r="J19" s="309" t="str">
        <f>'1.全体'!N20</f>
        <v>-</v>
      </c>
      <c r="K19" s="198"/>
      <c r="L19" s="313" t="str">
        <f t="shared" si="10"/>
        <v>-</v>
      </c>
      <c r="M19" s="198"/>
      <c r="N19" s="314" t="str">
        <f t="shared" ref="N19:N29" si="18">IF(ISTEXT($J19),$D19,IF(ISTEXT(L19),L19,IF(J19="-",0,J19/$D19*100)))</f>
        <v>-</v>
      </c>
      <c r="O19" s="186"/>
      <c r="P19" s="309" t="str">
        <f>'1.全体'!T20</f>
        <v>-</v>
      </c>
      <c r="Q19" s="198"/>
      <c r="R19" s="313" t="str">
        <f t="shared" si="11"/>
        <v>-</v>
      </c>
      <c r="S19" s="198"/>
      <c r="T19" s="314" t="str">
        <f t="shared" si="1"/>
        <v>-</v>
      </c>
      <c r="U19" s="311"/>
      <c r="V19" s="309" t="str">
        <f>'1.全体'!Z20</f>
        <v>-</v>
      </c>
      <c r="W19" s="199"/>
      <c r="X19" s="313" t="str">
        <f t="shared" si="12"/>
        <v>-</v>
      </c>
      <c r="Y19" s="199"/>
      <c r="Z19" s="314" t="str">
        <f t="shared" si="3"/>
        <v>-</v>
      </c>
      <c r="AA19" s="199"/>
      <c r="AB19" s="394" t="str">
        <f>'1.全体'!AF20</f>
        <v>-</v>
      </c>
      <c r="AC19" s="198"/>
      <c r="AD19" s="313" t="str">
        <f t="shared" si="13"/>
        <v>-</v>
      </c>
      <c r="AE19" s="198"/>
      <c r="AF19" s="314" t="str">
        <f t="shared" si="4"/>
        <v>-</v>
      </c>
      <c r="AG19" s="186"/>
      <c r="AH19" s="394" t="str">
        <f>'1.全体'!AL20</f>
        <v>-</v>
      </c>
      <c r="AI19" s="198"/>
      <c r="AJ19" s="313" t="str">
        <f t="shared" si="16"/>
        <v>-</v>
      </c>
      <c r="AK19" s="198"/>
      <c r="AL19" s="314" t="str">
        <f t="shared" si="5"/>
        <v>-</v>
      </c>
      <c r="AM19" s="186"/>
      <c r="AN19" s="394" t="str">
        <f>'1.全体'!AR20</f>
        <v>-</v>
      </c>
      <c r="AO19" s="198"/>
      <c r="AP19" s="313" t="str">
        <f t="shared" si="17"/>
        <v>-</v>
      </c>
      <c r="AQ19" s="198"/>
      <c r="AR19" s="314" t="str">
        <f t="shared" si="7"/>
        <v>-</v>
      </c>
      <c r="AS19" s="186"/>
      <c r="AT19" s="17">
        <v>20</v>
      </c>
    </row>
    <row r="20" spans="1:46" ht="22.5" customHeight="1">
      <c r="A20" s="17">
        <v>21</v>
      </c>
      <c r="B20" s="28" t="s">
        <v>39</v>
      </c>
      <c r="C20" s="38"/>
      <c r="D20" s="309">
        <f>'1.全体'!H21</f>
        <v>538840</v>
      </c>
      <c r="E20" s="180"/>
      <c r="F20" s="310" t="e">
        <f>IF(AND(#REF!="-",D20="-"),"-",IF(#REF!="-",D20,IF(D20="-",-#REF!,D20-#REF!)))</f>
        <v>#REF!</v>
      </c>
      <c r="G20" s="180"/>
      <c r="H20" s="311">
        <f t="shared" si="9"/>
        <v>100</v>
      </c>
      <c r="I20" s="181"/>
      <c r="J20" s="309">
        <f>'1.全体'!N21</f>
        <v>446906</v>
      </c>
      <c r="K20" s="198"/>
      <c r="L20" s="313">
        <f t="shared" si="10"/>
        <v>-91934</v>
      </c>
      <c r="M20" s="198"/>
      <c r="N20" s="314">
        <f t="shared" si="0"/>
        <v>100</v>
      </c>
      <c r="O20" s="186"/>
      <c r="P20" s="309">
        <f>'1.全体'!T21</f>
        <v>475553</v>
      </c>
      <c r="Q20" s="198"/>
      <c r="R20" s="313">
        <f t="shared" si="11"/>
        <v>28647</v>
      </c>
      <c r="S20" s="198"/>
      <c r="T20" s="314">
        <f t="shared" si="1"/>
        <v>100</v>
      </c>
      <c r="U20" s="311"/>
      <c r="V20" s="309">
        <f>'1.全体'!Z21</f>
        <v>428778</v>
      </c>
      <c r="W20" s="199"/>
      <c r="X20" s="313">
        <f t="shared" si="12"/>
        <v>-46775</v>
      </c>
      <c r="Y20" s="199"/>
      <c r="Z20" s="314">
        <f t="shared" si="3"/>
        <v>90.164082657453534</v>
      </c>
      <c r="AA20" s="199"/>
      <c r="AB20" s="394">
        <f>'1.全体'!AF21</f>
        <v>357560</v>
      </c>
      <c r="AC20" s="198"/>
      <c r="AD20" s="313">
        <f t="shared" si="13"/>
        <v>-71218</v>
      </c>
      <c r="AE20" s="198"/>
      <c r="AF20" s="314">
        <f t="shared" si="4"/>
        <v>75.188254516320995</v>
      </c>
      <c r="AG20" s="186"/>
      <c r="AH20" s="394">
        <f>'1.全体'!AL21</f>
        <v>231371</v>
      </c>
      <c r="AI20" s="198"/>
      <c r="AJ20" s="313">
        <f t="shared" si="16"/>
        <v>-126189</v>
      </c>
      <c r="AK20" s="198"/>
      <c r="AL20" s="314">
        <f t="shared" si="5"/>
        <v>48.653041827093929</v>
      </c>
      <c r="AM20" s="186"/>
      <c r="AN20" s="394">
        <f>'1.全体'!AR21</f>
        <v>459154</v>
      </c>
      <c r="AO20" s="198"/>
      <c r="AP20" s="313">
        <f t="shared" si="17"/>
        <v>227783</v>
      </c>
      <c r="AQ20" s="198"/>
      <c r="AR20" s="314">
        <f t="shared" si="7"/>
        <v>96.551593618376913</v>
      </c>
      <c r="AS20" s="186"/>
      <c r="AT20" s="17">
        <v>21</v>
      </c>
    </row>
    <row r="21" spans="1:46" ht="22.5" customHeight="1">
      <c r="A21" s="17">
        <v>22</v>
      </c>
      <c r="B21" s="28" t="s">
        <v>40</v>
      </c>
      <c r="C21" s="38"/>
      <c r="D21" s="309">
        <f>'1.全体'!H22</f>
        <v>94053</v>
      </c>
      <c r="E21" s="180"/>
      <c r="F21" s="310" t="s">
        <v>274</v>
      </c>
      <c r="G21" s="180">
        <v>0</v>
      </c>
      <c r="H21" s="311">
        <v>100</v>
      </c>
      <c r="I21" s="181"/>
      <c r="J21" s="309" t="str">
        <f>'1.全体'!N22</f>
        <v>ｘ</v>
      </c>
      <c r="K21" s="198"/>
      <c r="L21" s="313" t="s">
        <v>274</v>
      </c>
      <c r="M21" s="198"/>
      <c r="N21" s="314">
        <v>100</v>
      </c>
      <c r="O21" s="186"/>
      <c r="P21" s="309" t="str">
        <f>'1.全体'!T22</f>
        <v>ｘ</v>
      </c>
      <c r="Q21" s="198"/>
      <c r="R21" s="313" t="s">
        <v>274</v>
      </c>
      <c r="S21" s="198"/>
      <c r="T21" s="313" t="s">
        <v>274</v>
      </c>
      <c r="U21" s="311"/>
      <c r="V21" s="309" t="s">
        <v>274</v>
      </c>
      <c r="W21" s="199"/>
      <c r="X21" s="310" t="s">
        <v>274</v>
      </c>
      <c r="Y21" s="199"/>
      <c r="Z21" s="313" t="s">
        <v>274</v>
      </c>
      <c r="AA21" s="199"/>
      <c r="AB21" s="394" t="str">
        <f>'1.全体'!AF22</f>
        <v>ｘ</v>
      </c>
      <c r="AC21" s="198"/>
      <c r="AD21" s="310" t="s">
        <v>274</v>
      </c>
      <c r="AE21" s="198"/>
      <c r="AF21" s="310" t="s">
        <v>274</v>
      </c>
      <c r="AG21" s="186"/>
      <c r="AH21" s="394">
        <f>'1.全体'!AL22</f>
        <v>110836</v>
      </c>
      <c r="AI21" s="198"/>
      <c r="AJ21" s="310" t="s">
        <v>274</v>
      </c>
      <c r="AK21" s="198"/>
      <c r="AL21" s="310" t="s">
        <v>274</v>
      </c>
      <c r="AM21" s="186"/>
      <c r="AN21" s="394">
        <f>'1.全体'!AR22</f>
        <v>122952</v>
      </c>
      <c r="AO21" s="198"/>
      <c r="AP21" s="310" t="s">
        <v>274</v>
      </c>
      <c r="AQ21" s="198"/>
      <c r="AR21" s="310" t="s">
        <v>274</v>
      </c>
      <c r="AS21" s="186"/>
      <c r="AT21" s="17">
        <v>22</v>
      </c>
    </row>
    <row r="22" spans="1:46" ht="22.5" customHeight="1">
      <c r="A22" s="17">
        <v>23</v>
      </c>
      <c r="B22" s="28" t="s">
        <v>41</v>
      </c>
      <c r="C22" s="38"/>
      <c r="D22" s="309" t="str">
        <f>'1.全体'!H23</f>
        <v>ｘ</v>
      </c>
      <c r="E22" s="180"/>
      <c r="F22" s="310" t="s">
        <v>274</v>
      </c>
      <c r="G22" s="180"/>
      <c r="H22" s="311">
        <v>100</v>
      </c>
      <c r="I22" s="181"/>
      <c r="J22" s="309" t="str">
        <f>'1.全体'!N23</f>
        <v>-</v>
      </c>
      <c r="K22" s="198"/>
      <c r="L22" s="313" t="s">
        <v>274</v>
      </c>
      <c r="M22" s="198"/>
      <c r="N22" s="314" t="s">
        <v>304</v>
      </c>
      <c r="O22" s="206"/>
      <c r="P22" s="309" t="str">
        <f>'1.全体'!T23</f>
        <v>-</v>
      </c>
      <c r="Q22" s="198"/>
      <c r="R22" s="313" t="str">
        <f t="shared" si="11"/>
        <v>-</v>
      </c>
      <c r="S22" s="204"/>
      <c r="T22" s="314" t="str">
        <f t="shared" si="1"/>
        <v>-</v>
      </c>
      <c r="U22" s="311"/>
      <c r="V22" s="309" t="str">
        <f>'1.全体'!Z23</f>
        <v>-</v>
      </c>
      <c r="W22" s="199"/>
      <c r="X22" s="313" t="str">
        <f t="shared" si="12"/>
        <v>-</v>
      </c>
      <c r="Y22" s="199"/>
      <c r="Z22" s="314" t="str">
        <f t="shared" si="3"/>
        <v>-</v>
      </c>
      <c r="AA22" s="199"/>
      <c r="AB22" s="394" t="str">
        <f>'1.全体'!AF23</f>
        <v>-</v>
      </c>
      <c r="AC22" s="198"/>
      <c r="AD22" s="313" t="str">
        <f t="shared" si="13"/>
        <v>-</v>
      </c>
      <c r="AE22" s="198"/>
      <c r="AF22" s="314" t="str">
        <f t="shared" si="4"/>
        <v>-</v>
      </c>
      <c r="AG22" s="186"/>
      <c r="AH22" s="394" t="str">
        <f>'1.全体'!AL23</f>
        <v>ｘ</v>
      </c>
      <c r="AI22" s="198"/>
      <c r="AJ22" s="313" t="s">
        <v>319</v>
      </c>
      <c r="AK22" s="198"/>
      <c r="AL22" s="314" t="str">
        <f t="shared" ref="AL22" si="19">IF($P22="-",$P22,IF(AH22="-",0,AH22/$P22*100))</f>
        <v>-</v>
      </c>
      <c r="AM22" s="186"/>
      <c r="AN22" s="394" t="str">
        <f>'1.全体'!AR23</f>
        <v>ｘ</v>
      </c>
      <c r="AO22" s="198"/>
      <c r="AP22" s="310" t="s">
        <v>274</v>
      </c>
      <c r="AQ22" s="198"/>
      <c r="AR22" s="314" t="str">
        <f t="shared" ref="AR22" si="20">IF($P22="-",$P22,IF(AN22="-",0,AN22/$P22*100))</f>
        <v>-</v>
      </c>
      <c r="AS22" s="186"/>
      <c r="AT22" s="17">
        <v>23</v>
      </c>
    </row>
    <row r="23" spans="1:46" ht="22.5" customHeight="1">
      <c r="A23" s="17">
        <v>24</v>
      </c>
      <c r="B23" s="28" t="s">
        <v>42</v>
      </c>
      <c r="C23" s="38"/>
      <c r="D23" s="309">
        <f>'1.全体'!H24</f>
        <v>1221750</v>
      </c>
      <c r="E23" s="180"/>
      <c r="F23" s="310" t="e">
        <f>IF(AND(#REF!="-",D23="-"),"-",IF(#REF!="-",D23,IF(D23="-",-#REF!,D23-#REF!)))</f>
        <v>#REF!</v>
      </c>
      <c r="G23" s="180"/>
      <c r="H23" s="311">
        <f t="shared" si="9"/>
        <v>100</v>
      </c>
      <c r="I23" s="181"/>
      <c r="J23" s="309">
        <f>'1.全体'!N24</f>
        <v>1120486</v>
      </c>
      <c r="K23" s="198"/>
      <c r="L23" s="313">
        <f t="shared" si="10"/>
        <v>-101264</v>
      </c>
      <c r="M23" s="198"/>
      <c r="N23" s="314">
        <f t="shared" ref="N23:N25" si="21">IF($J23="-",$J23,IF(J23="-",0,J23/$J23*100))</f>
        <v>100</v>
      </c>
      <c r="O23" s="186"/>
      <c r="P23" s="309">
        <f>'1.全体'!T24</f>
        <v>1262385</v>
      </c>
      <c r="Q23" s="198"/>
      <c r="R23" s="313">
        <f t="shared" si="11"/>
        <v>141899</v>
      </c>
      <c r="S23" s="198"/>
      <c r="T23" s="314">
        <f t="shared" si="1"/>
        <v>100</v>
      </c>
      <c r="U23" s="311"/>
      <c r="V23" s="309">
        <f>'1.全体'!Z24</f>
        <v>1228553</v>
      </c>
      <c r="W23" s="199"/>
      <c r="X23" s="313">
        <f t="shared" si="12"/>
        <v>-33832</v>
      </c>
      <c r="Y23" s="199"/>
      <c r="Z23" s="314">
        <f t="shared" si="3"/>
        <v>97.31999350435882</v>
      </c>
      <c r="AA23" s="199"/>
      <c r="AB23" s="394">
        <f>'1.全体'!AF24</f>
        <v>1221208</v>
      </c>
      <c r="AC23" s="198"/>
      <c r="AD23" s="313">
        <f t="shared" si="13"/>
        <v>-7345</v>
      </c>
      <c r="AE23" s="198"/>
      <c r="AF23" s="314">
        <f t="shared" si="4"/>
        <v>96.738158327293178</v>
      </c>
      <c r="AG23" s="186"/>
      <c r="AH23" s="394">
        <f>'1.全体'!AL24</f>
        <v>1400885</v>
      </c>
      <c r="AI23" s="198"/>
      <c r="AJ23" s="313">
        <f t="shared" ref="AJ23:AJ25" si="22">IF(AND(AB23="-",AH23="-"),"-",IF(AB23="-",AH23,IF(AH23="-",-AB23,AH23-AB23)))</f>
        <v>179677</v>
      </c>
      <c r="AK23" s="198"/>
      <c r="AL23" s="314">
        <f t="shared" si="5"/>
        <v>110.97129639531522</v>
      </c>
      <c r="AM23" s="186"/>
      <c r="AN23" s="394">
        <f>'1.全体'!AR24</f>
        <v>1263342</v>
      </c>
      <c r="AO23" s="198"/>
      <c r="AP23" s="313">
        <f t="shared" ref="AP23:AP25" si="23">IF(AND(AH23="-",AN23="-"),"-",IF(AH23="-",AN23,IF(AN23="-",-AH23,AN23-AH23)))</f>
        <v>-137543</v>
      </c>
      <c r="AQ23" s="198"/>
      <c r="AR23" s="314">
        <f t="shared" si="7"/>
        <v>100.07580888556184</v>
      </c>
      <c r="AS23" s="186"/>
      <c r="AT23" s="17">
        <v>24</v>
      </c>
    </row>
    <row r="24" spans="1:46" ht="22.5" customHeight="1">
      <c r="A24" s="17">
        <v>25</v>
      </c>
      <c r="B24" s="28" t="s">
        <v>43</v>
      </c>
      <c r="C24" s="38"/>
      <c r="D24" s="309">
        <f>'1.全体'!H25</f>
        <v>311030</v>
      </c>
      <c r="E24" s="180"/>
      <c r="F24" s="310" t="e">
        <f>IF(AND(#REF!="-",D24="-"),"-",IF(#REF!="-",D24,IF(D24="-",-#REF!,D24-#REF!)))</f>
        <v>#REF!</v>
      </c>
      <c r="G24" s="180"/>
      <c r="H24" s="311">
        <f t="shared" si="9"/>
        <v>100</v>
      </c>
      <c r="I24" s="181"/>
      <c r="J24" s="309">
        <f>'1.全体'!N25</f>
        <v>298306</v>
      </c>
      <c r="K24" s="198"/>
      <c r="L24" s="313">
        <f t="shared" si="10"/>
        <v>-12724</v>
      </c>
      <c r="M24" s="198"/>
      <c r="N24" s="314">
        <f t="shared" si="21"/>
        <v>100</v>
      </c>
      <c r="O24" s="186"/>
      <c r="P24" s="309">
        <f>'1.全体'!T25</f>
        <v>307947</v>
      </c>
      <c r="Q24" s="198"/>
      <c r="R24" s="313">
        <f t="shared" si="11"/>
        <v>9641</v>
      </c>
      <c r="S24" s="198"/>
      <c r="T24" s="314">
        <f t="shared" si="1"/>
        <v>100</v>
      </c>
      <c r="U24" s="311"/>
      <c r="V24" s="309">
        <f>'1.全体'!Z25</f>
        <v>311031</v>
      </c>
      <c r="W24" s="199"/>
      <c r="X24" s="313">
        <f t="shared" si="12"/>
        <v>3084</v>
      </c>
      <c r="Y24" s="199"/>
      <c r="Z24" s="314">
        <f t="shared" si="3"/>
        <v>101.00147103235298</v>
      </c>
      <c r="AA24" s="199"/>
      <c r="AB24" s="394">
        <f>'1.全体'!AF25</f>
        <v>307563</v>
      </c>
      <c r="AC24" s="198"/>
      <c r="AD24" s="313">
        <f t="shared" si="13"/>
        <v>-3468</v>
      </c>
      <c r="AE24" s="198"/>
      <c r="AF24" s="314">
        <f t="shared" si="4"/>
        <v>99.875303217761498</v>
      </c>
      <c r="AG24" s="186"/>
      <c r="AH24" s="394">
        <f>'1.全体'!AL25</f>
        <v>114668</v>
      </c>
      <c r="AI24" s="198"/>
      <c r="AJ24" s="313">
        <f t="shared" si="22"/>
        <v>-192895</v>
      </c>
      <c r="AK24" s="198"/>
      <c r="AL24" s="314">
        <f t="shared" si="5"/>
        <v>37.236277671157694</v>
      </c>
      <c r="AM24" s="186"/>
      <c r="AN24" s="394">
        <f>'1.全体'!AR25</f>
        <v>98830</v>
      </c>
      <c r="AO24" s="198"/>
      <c r="AP24" s="313">
        <f t="shared" si="23"/>
        <v>-15838</v>
      </c>
      <c r="AQ24" s="198"/>
      <c r="AR24" s="314">
        <f t="shared" si="7"/>
        <v>32.093184866226984</v>
      </c>
      <c r="AS24" s="186"/>
      <c r="AT24" s="17">
        <v>25</v>
      </c>
    </row>
    <row r="25" spans="1:46" ht="22.5" customHeight="1">
      <c r="A25" s="17">
        <v>26</v>
      </c>
      <c r="B25" s="28" t="s">
        <v>44</v>
      </c>
      <c r="C25" s="38"/>
      <c r="D25" s="309">
        <f>'1.全体'!H26</f>
        <v>171366</v>
      </c>
      <c r="E25" s="180"/>
      <c r="F25" s="310" t="e">
        <f>IF(AND(#REF!="-",D25="-"),"-",IF(#REF!="-",D25,IF(D25="-",-#REF!,D25-#REF!)))</f>
        <v>#REF!</v>
      </c>
      <c r="G25" s="180"/>
      <c r="H25" s="311">
        <f t="shared" si="9"/>
        <v>100</v>
      </c>
      <c r="I25" s="181"/>
      <c r="J25" s="309">
        <f>'1.全体'!N26</f>
        <v>264092</v>
      </c>
      <c r="K25" s="198"/>
      <c r="L25" s="313">
        <f t="shared" si="10"/>
        <v>92726</v>
      </c>
      <c r="M25" s="198"/>
      <c r="N25" s="314">
        <f t="shared" si="21"/>
        <v>100</v>
      </c>
      <c r="O25" s="186"/>
      <c r="P25" s="309">
        <f>'1.全体'!T26</f>
        <v>309605</v>
      </c>
      <c r="Q25" s="198"/>
      <c r="R25" s="313">
        <f t="shared" si="11"/>
        <v>45513</v>
      </c>
      <c r="S25" s="198"/>
      <c r="T25" s="314">
        <f t="shared" si="1"/>
        <v>100</v>
      </c>
      <c r="U25" s="311"/>
      <c r="V25" s="309">
        <f>'1.全体'!Z26</f>
        <v>261339</v>
      </c>
      <c r="W25" s="199"/>
      <c r="X25" s="313">
        <f t="shared" si="12"/>
        <v>-48266</v>
      </c>
      <c r="Y25" s="199"/>
      <c r="Z25" s="314">
        <f t="shared" si="3"/>
        <v>84.410458487427533</v>
      </c>
      <c r="AA25" s="199"/>
      <c r="AB25" s="394">
        <f>'1.全体'!AF26</f>
        <v>284121</v>
      </c>
      <c r="AC25" s="198"/>
      <c r="AD25" s="313">
        <f t="shared" si="13"/>
        <v>22782</v>
      </c>
      <c r="AE25" s="198"/>
      <c r="AF25" s="314">
        <f t="shared" si="4"/>
        <v>91.768866781867217</v>
      </c>
      <c r="AG25" s="186"/>
      <c r="AH25" s="394">
        <f>'1.全体'!AL26</f>
        <v>367930</v>
      </c>
      <c r="AI25" s="198"/>
      <c r="AJ25" s="313">
        <f t="shared" si="22"/>
        <v>83809</v>
      </c>
      <c r="AK25" s="198"/>
      <c r="AL25" s="314">
        <f t="shared" si="5"/>
        <v>118.83852004974081</v>
      </c>
      <c r="AM25" s="186"/>
      <c r="AN25" s="394">
        <f>'1.全体'!AR26</f>
        <v>228893</v>
      </c>
      <c r="AO25" s="198"/>
      <c r="AP25" s="313">
        <f t="shared" si="23"/>
        <v>-139037</v>
      </c>
      <c r="AQ25" s="198"/>
      <c r="AR25" s="314">
        <f t="shared" si="7"/>
        <v>73.93065357471616</v>
      </c>
      <c r="AS25" s="186"/>
      <c r="AT25" s="17">
        <v>26</v>
      </c>
    </row>
    <row r="26" spans="1:46" ht="22.5" customHeight="1">
      <c r="A26" s="17">
        <v>27</v>
      </c>
      <c r="B26" s="28" t="s">
        <v>45</v>
      </c>
      <c r="C26" s="38"/>
      <c r="D26" s="309" t="str">
        <f>'1.全体'!H27</f>
        <v>ｘ</v>
      </c>
      <c r="E26" s="180"/>
      <c r="F26" s="310" t="s">
        <v>274</v>
      </c>
      <c r="G26" s="180"/>
      <c r="H26" s="311">
        <v>100</v>
      </c>
      <c r="I26" s="181"/>
      <c r="J26" s="309" t="str">
        <f>'1.全体'!N27</f>
        <v>ｘ</v>
      </c>
      <c r="K26" s="198"/>
      <c r="L26" s="313" t="s">
        <v>274</v>
      </c>
      <c r="M26" s="198"/>
      <c r="N26" s="314">
        <v>100</v>
      </c>
      <c r="O26" s="186"/>
      <c r="P26" s="309" t="str">
        <f>'1.全体'!T27</f>
        <v>ｘ</v>
      </c>
      <c r="Q26" s="198"/>
      <c r="R26" s="313" t="s">
        <v>274</v>
      </c>
      <c r="S26" s="198"/>
      <c r="T26" s="313" t="s">
        <v>274</v>
      </c>
      <c r="U26" s="311"/>
      <c r="V26" s="309" t="s">
        <v>274</v>
      </c>
      <c r="W26" s="199"/>
      <c r="X26" s="310" t="s">
        <v>274</v>
      </c>
      <c r="Y26" s="199"/>
      <c r="Z26" s="313" t="s">
        <v>274</v>
      </c>
      <c r="AA26" s="199"/>
      <c r="AB26" s="309" t="str">
        <f>'1.全体'!AF27</f>
        <v>ｘ</v>
      </c>
      <c r="AC26" s="198"/>
      <c r="AD26" s="310" t="s">
        <v>274</v>
      </c>
      <c r="AE26" s="198"/>
      <c r="AF26" s="310" t="s">
        <v>274</v>
      </c>
      <c r="AG26" s="186"/>
      <c r="AH26" s="309" t="str">
        <f>'1.全体'!AL27</f>
        <v>ｘ</v>
      </c>
      <c r="AI26" s="198"/>
      <c r="AJ26" s="310" t="s">
        <v>274</v>
      </c>
      <c r="AK26" s="198"/>
      <c r="AL26" s="310" t="s">
        <v>274</v>
      </c>
      <c r="AM26" s="186"/>
      <c r="AN26" s="309" t="str">
        <f>'1.全体'!AR27</f>
        <v>ｘ</v>
      </c>
      <c r="AO26" s="198"/>
      <c r="AP26" s="310" t="s">
        <v>274</v>
      </c>
      <c r="AQ26" s="198"/>
      <c r="AR26" s="310" t="s">
        <v>274</v>
      </c>
      <c r="AS26" s="186"/>
      <c r="AT26" s="17">
        <v>27</v>
      </c>
    </row>
    <row r="27" spans="1:46" ht="22.5" customHeight="1">
      <c r="A27" s="17">
        <v>28</v>
      </c>
      <c r="B27" s="28" t="s">
        <v>46</v>
      </c>
      <c r="C27" s="38"/>
      <c r="D27" s="309" t="str">
        <f>'1.全体'!H28</f>
        <v>ｘ</v>
      </c>
      <c r="E27" s="180"/>
      <c r="F27" s="310" t="s">
        <v>274</v>
      </c>
      <c r="G27" s="180"/>
      <c r="H27" s="311">
        <v>100</v>
      </c>
      <c r="I27" s="181"/>
      <c r="J27" s="309" t="str">
        <f>'1.全体'!N28</f>
        <v>ｘ</v>
      </c>
      <c r="K27" s="198"/>
      <c r="L27" s="313" t="s">
        <v>274</v>
      </c>
      <c r="M27" s="198"/>
      <c r="N27" s="314">
        <v>100</v>
      </c>
      <c r="O27" s="186"/>
      <c r="P27" s="309" t="str">
        <f>'1.全体'!T28</f>
        <v>ｘ</v>
      </c>
      <c r="Q27" s="198"/>
      <c r="R27" s="313" t="s">
        <v>274</v>
      </c>
      <c r="S27" s="198"/>
      <c r="T27" s="313" t="s">
        <v>274</v>
      </c>
      <c r="U27" s="311"/>
      <c r="V27" s="309" t="s">
        <v>274</v>
      </c>
      <c r="W27" s="199"/>
      <c r="X27" s="310" t="s">
        <v>274</v>
      </c>
      <c r="Y27" s="199"/>
      <c r="Z27" s="313" t="s">
        <v>274</v>
      </c>
      <c r="AA27" s="199"/>
      <c r="AB27" s="309" t="str">
        <f>'1.全体'!AF28</f>
        <v>ｘ</v>
      </c>
      <c r="AC27" s="198"/>
      <c r="AD27" s="310" t="s">
        <v>274</v>
      </c>
      <c r="AE27" s="198"/>
      <c r="AF27" s="310" t="s">
        <v>274</v>
      </c>
      <c r="AG27" s="186"/>
      <c r="AH27" s="309" t="str">
        <f>'1.全体'!AL28</f>
        <v>ｘ</v>
      </c>
      <c r="AI27" s="198"/>
      <c r="AJ27" s="310" t="s">
        <v>274</v>
      </c>
      <c r="AK27" s="198"/>
      <c r="AL27" s="310" t="s">
        <v>274</v>
      </c>
      <c r="AM27" s="186"/>
      <c r="AN27" s="309" t="str">
        <f>'1.全体'!AR28</f>
        <v>ｘ</v>
      </c>
      <c r="AO27" s="198"/>
      <c r="AP27" s="310" t="s">
        <v>274</v>
      </c>
      <c r="AQ27" s="198"/>
      <c r="AR27" s="310" t="s">
        <v>274</v>
      </c>
      <c r="AS27" s="186"/>
      <c r="AT27" s="17">
        <v>28</v>
      </c>
    </row>
    <row r="28" spans="1:46" ht="22.5" customHeight="1">
      <c r="A28" s="17">
        <v>29</v>
      </c>
      <c r="B28" s="28" t="s">
        <v>47</v>
      </c>
      <c r="C28" s="38"/>
      <c r="D28" s="309" t="str">
        <f>'1.全体'!H29</f>
        <v>ｘ</v>
      </c>
      <c r="E28" s="180"/>
      <c r="F28" s="310" t="s">
        <v>274</v>
      </c>
      <c r="G28" s="180"/>
      <c r="H28" s="311">
        <v>100</v>
      </c>
      <c r="I28" s="181"/>
      <c r="J28" s="309" t="str">
        <f>'1.全体'!N29</f>
        <v>ｘ</v>
      </c>
      <c r="K28" s="198"/>
      <c r="L28" s="313" t="s">
        <v>274</v>
      </c>
      <c r="M28" s="198"/>
      <c r="N28" s="314">
        <v>100</v>
      </c>
      <c r="O28" s="186"/>
      <c r="P28" s="309" t="str">
        <f>'1.全体'!T29</f>
        <v>ｘ</v>
      </c>
      <c r="Q28" s="198"/>
      <c r="R28" s="310" t="s">
        <v>274</v>
      </c>
      <c r="S28" s="198"/>
      <c r="T28" s="313" t="s">
        <v>274</v>
      </c>
      <c r="U28" s="311"/>
      <c r="V28" s="309" t="s">
        <v>274</v>
      </c>
      <c r="W28" s="205"/>
      <c r="X28" s="310" t="s">
        <v>274</v>
      </c>
      <c r="Y28" s="205"/>
      <c r="Z28" s="313" t="s">
        <v>274</v>
      </c>
      <c r="AA28" s="199"/>
      <c r="AB28" s="309" t="str">
        <f>'1.全体'!AF29</f>
        <v>ｘ</v>
      </c>
      <c r="AC28" s="198"/>
      <c r="AD28" s="310" t="s">
        <v>274</v>
      </c>
      <c r="AE28" s="198"/>
      <c r="AF28" s="310" t="s">
        <v>274</v>
      </c>
      <c r="AG28" s="186"/>
      <c r="AH28" s="309" t="str">
        <f>'1.全体'!AL29</f>
        <v>ｘ</v>
      </c>
      <c r="AI28" s="198"/>
      <c r="AJ28" s="310" t="s">
        <v>274</v>
      </c>
      <c r="AK28" s="198"/>
      <c r="AL28" s="310" t="s">
        <v>274</v>
      </c>
      <c r="AM28" s="186"/>
      <c r="AN28" s="309" t="str">
        <f>'1.全体'!AR29</f>
        <v>ｘ</v>
      </c>
      <c r="AO28" s="198"/>
      <c r="AP28" s="310" t="s">
        <v>274</v>
      </c>
      <c r="AQ28" s="198"/>
      <c r="AR28" s="310" t="s">
        <v>274</v>
      </c>
      <c r="AS28" s="186"/>
      <c r="AT28" s="17">
        <v>29</v>
      </c>
    </row>
    <row r="29" spans="1:46" ht="22.5" customHeight="1">
      <c r="A29" s="17">
        <v>30</v>
      </c>
      <c r="B29" s="28" t="s">
        <v>48</v>
      </c>
      <c r="C29" s="38"/>
      <c r="D29" s="309" t="str">
        <f>'1.全体'!H30</f>
        <v>-</v>
      </c>
      <c r="E29" s="180"/>
      <c r="F29" s="310" t="e">
        <f>IF(AND(#REF!="-",D29="-"),"-",IF(#REF!="-",D29,IF(D29="-",-#REF!,D29-#REF!)))</f>
        <v>#REF!</v>
      </c>
      <c r="G29" s="180"/>
      <c r="H29" s="311" t="str">
        <f>IF(ISTEXT($D29),$D29,IF(ISTEXT(F29),F29,IF(D29="-",0,D29/$D29*100)))</f>
        <v>-</v>
      </c>
      <c r="I29" s="181"/>
      <c r="J29" s="309" t="str">
        <f>'1.全体'!N30</f>
        <v>-</v>
      </c>
      <c r="K29" s="198"/>
      <c r="L29" s="310" t="str">
        <f>IF(AND(D29="-",J29="-"),"-",IF(D29="-",J29,IF(J29="-",-D29,J29-D29)))</f>
        <v>-</v>
      </c>
      <c r="M29" s="198"/>
      <c r="N29" s="311" t="str">
        <f t="shared" si="18"/>
        <v>-</v>
      </c>
      <c r="O29" s="186"/>
      <c r="P29" s="309" t="str">
        <f>'1.全体'!T30</f>
        <v>-</v>
      </c>
      <c r="Q29" s="198"/>
      <c r="R29" s="310" t="str">
        <f>IF(AND(J29="-",P29="-"),"-",IF(J29="-",P29,IF(P29="-",-J29,P29-J29)))</f>
        <v>-</v>
      </c>
      <c r="S29" s="198"/>
      <c r="T29" s="314" t="str">
        <f t="shared" si="1"/>
        <v>-</v>
      </c>
      <c r="U29" s="311"/>
      <c r="V29" s="309" t="str">
        <f>'1.全体'!Z30</f>
        <v>-</v>
      </c>
      <c r="W29" s="198"/>
      <c r="X29" s="310" t="s">
        <v>273</v>
      </c>
      <c r="Y29" s="198"/>
      <c r="Z29" s="314" t="str">
        <f t="shared" si="3"/>
        <v>-</v>
      </c>
      <c r="AA29" s="199"/>
      <c r="AB29" s="309" t="str">
        <f>'1.全体'!AF30</f>
        <v>-</v>
      </c>
      <c r="AC29" s="198"/>
      <c r="AD29" s="313" t="s">
        <v>6</v>
      </c>
      <c r="AE29" s="198"/>
      <c r="AF29" s="314" t="str">
        <f t="shared" si="4"/>
        <v>-</v>
      </c>
      <c r="AG29" s="186"/>
      <c r="AH29" s="309" t="str">
        <f>'1.全体'!AL30</f>
        <v>-</v>
      </c>
      <c r="AI29" s="198"/>
      <c r="AJ29" s="313" t="s">
        <v>6</v>
      </c>
      <c r="AK29" s="198"/>
      <c r="AL29" s="314" t="str">
        <f t="shared" si="5"/>
        <v>-</v>
      </c>
      <c r="AM29" s="186"/>
      <c r="AN29" s="309" t="str">
        <f>'1.全体'!AR30</f>
        <v>-</v>
      </c>
      <c r="AO29" s="198"/>
      <c r="AP29" s="313" t="s">
        <v>6</v>
      </c>
      <c r="AQ29" s="198"/>
      <c r="AR29" s="314" t="str">
        <f t="shared" si="7"/>
        <v>-</v>
      </c>
      <c r="AS29" s="186"/>
      <c r="AT29" s="17">
        <v>30</v>
      </c>
    </row>
    <row r="30" spans="1:46" ht="22.5" customHeight="1">
      <c r="A30" s="17">
        <v>31</v>
      </c>
      <c r="B30" s="28" t="s">
        <v>49</v>
      </c>
      <c r="C30" s="38"/>
      <c r="D30" s="309" t="str">
        <f>'1.全体'!H31</f>
        <v>ｘ</v>
      </c>
      <c r="E30" s="180"/>
      <c r="F30" s="310" t="e">
        <f>IF(AND(#REF!="-",D30="-"),"-",IF(#REF!="-",D30,IF(D30="-",-#REF!,D30-#REF!)))</f>
        <v>#REF!</v>
      </c>
      <c r="G30" s="180"/>
      <c r="H30" s="311">
        <v>100</v>
      </c>
      <c r="I30" s="181"/>
      <c r="J30" s="309" t="str">
        <f>'1.全体'!N31</f>
        <v>-</v>
      </c>
      <c r="K30" s="198"/>
      <c r="L30" s="310" t="s">
        <v>274</v>
      </c>
      <c r="M30" s="198"/>
      <c r="N30" s="314" t="s">
        <v>304</v>
      </c>
      <c r="O30" s="186"/>
      <c r="P30" s="309" t="str">
        <f>'1.全体'!T31</f>
        <v>-</v>
      </c>
      <c r="Q30" s="198"/>
      <c r="R30" s="310" t="str">
        <f>IF(AND(J30="-",P30="-"),"-",IF(J30="-",P30,IF(P30="-",-J30,P30-J30)))</f>
        <v>-</v>
      </c>
      <c r="S30" s="198"/>
      <c r="T30" s="314" t="str">
        <f t="shared" si="1"/>
        <v>-</v>
      </c>
      <c r="U30" s="311"/>
      <c r="V30" s="309" t="str">
        <f>'1.全体'!Z31</f>
        <v>-</v>
      </c>
      <c r="W30" s="198"/>
      <c r="X30" s="310" t="s">
        <v>273</v>
      </c>
      <c r="Y30" s="198"/>
      <c r="Z30" s="314" t="str">
        <f t="shared" si="3"/>
        <v>-</v>
      </c>
      <c r="AA30" s="199"/>
      <c r="AB30" s="309" t="str">
        <f>'1.全体'!AF31</f>
        <v>-</v>
      </c>
      <c r="AC30" s="198"/>
      <c r="AD30" s="313" t="s">
        <v>6</v>
      </c>
      <c r="AE30" s="198"/>
      <c r="AF30" s="314" t="str">
        <f t="shared" si="4"/>
        <v>-</v>
      </c>
      <c r="AG30" s="186"/>
      <c r="AH30" s="309" t="str">
        <f>'1.全体'!AL31</f>
        <v>-</v>
      </c>
      <c r="AI30" s="198"/>
      <c r="AJ30" s="313" t="s">
        <v>6</v>
      </c>
      <c r="AK30" s="198"/>
      <c r="AL30" s="314" t="str">
        <f t="shared" si="5"/>
        <v>-</v>
      </c>
      <c r="AM30" s="186"/>
      <c r="AN30" s="309" t="str">
        <f>'1.全体'!AR31</f>
        <v>-</v>
      </c>
      <c r="AO30" s="198"/>
      <c r="AP30" s="313" t="s">
        <v>6</v>
      </c>
      <c r="AQ30" s="198"/>
      <c r="AR30" s="314" t="str">
        <f t="shared" si="7"/>
        <v>-</v>
      </c>
      <c r="AS30" s="186"/>
      <c r="AT30" s="17">
        <v>31</v>
      </c>
    </row>
    <row r="31" spans="1:46" ht="22.5" customHeight="1">
      <c r="A31" s="20">
        <v>32</v>
      </c>
      <c r="B31" s="29" t="s">
        <v>50</v>
      </c>
      <c r="C31" s="40"/>
      <c r="D31" s="325" t="str">
        <f>'1.全体'!H32</f>
        <v>ｘ</v>
      </c>
      <c r="E31" s="187"/>
      <c r="F31" s="326" t="s">
        <v>274</v>
      </c>
      <c r="G31" s="200"/>
      <c r="H31" s="324">
        <v>100</v>
      </c>
      <c r="I31" s="188"/>
      <c r="J31" s="325" t="str">
        <f>'1.全体'!N32</f>
        <v>ｘ</v>
      </c>
      <c r="K31" s="200"/>
      <c r="L31" s="326" t="s">
        <v>274</v>
      </c>
      <c r="M31" s="200"/>
      <c r="N31" s="324">
        <v>100</v>
      </c>
      <c r="O31" s="192"/>
      <c r="P31" s="325" t="str">
        <f>'1.全体'!T32</f>
        <v>ｘ</v>
      </c>
      <c r="Q31" s="200"/>
      <c r="R31" s="326" t="s">
        <v>274</v>
      </c>
      <c r="S31" s="200"/>
      <c r="T31" s="326" t="s">
        <v>274</v>
      </c>
      <c r="U31" s="324"/>
      <c r="V31" s="325">
        <f>'1.全体'!Z32</f>
        <v>30031</v>
      </c>
      <c r="W31" s="298"/>
      <c r="X31" s="326" t="s">
        <v>274</v>
      </c>
      <c r="Y31" s="298"/>
      <c r="Z31" s="326" t="s">
        <v>274</v>
      </c>
      <c r="AA31" s="298"/>
      <c r="AB31" s="325">
        <f>'1.全体'!AF32</f>
        <v>33546</v>
      </c>
      <c r="AC31" s="200"/>
      <c r="AD31" s="327">
        <f>IF(AND(V31="-",AB31="-"),"-",IF(V31="-",AB31,IF(AB31="-",-V31,AB31-V31)))</f>
        <v>3515</v>
      </c>
      <c r="AE31" s="200"/>
      <c r="AF31" s="326" t="s">
        <v>274</v>
      </c>
      <c r="AG31" s="207"/>
      <c r="AH31" s="325">
        <f>'1.全体'!AL32</f>
        <v>121142</v>
      </c>
      <c r="AI31" s="200"/>
      <c r="AJ31" s="327">
        <f t="shared" ref="AJ31" si="24">IF(AND(AB31="-",AH31="-"),"-",IF(AB31="-",AH31,IF(AH31="-",-AB31,AH31-AB31)))</f>
        <v>87596</v>
      </c>
      <c r="AK31" s="200"/>
      <c r="AL31" s="326" t="s">
        <v>274</v>
      </c>
      <c r="AM31" s="207"/>
      <c r="AN31" s="325">
        <f>'1.全体'!AR32</f>
        <v>55148</v>
      </c>
      <c r="AO31" s="200"/>
      <c r="AP31" s="327">
        <f>IF(AND(AH31="-",AN31="-"),"-",IF(AH31="-",AN31,IF(AN31="-",-AH31,AN31-AH31)))</f>
        <v>-65994</v>
      </c>
      <c r="AQ31" s="200"/>
      <c r="AR31" s="326" t="s">
        <v>274</v>
      </c>
      <c r="AS31" s="207"/>
      <c r="AT31" s="20">
        <v>32</v>
      </c>
    </row>
    <row r="32" spans="1:46" ht="13.5" customHeight="1">
      <c r="A32" s="500" t="s">
        <v>337</v>
      </c>
      <c r="B32" s="60"/>
      <c r="C32" s="60"/>
      <c r="D32" s="70"/>
      <c r="E32" s="70"/>
      <c r="F32" s="70"/>
      <c r="G32" s="70"/>
      <c r="I32" s="70"/>
      <c r="J32" s="70"/>
      <c r="K32" s="70"/>
      <c r="M32" s="70"/>
      <c r="O32" s="70"/>
      <c r="P32" s="70"/>
      <c r="Q32" s="70"/>
      <c r="R32" s="70"/>
      <c r="S32" s="70"/>
      <c r="U32" s="70"/>
      <c r="V32" s="70"/>
      <c r="W32" s="70"/>
      <c r="X32" s="70"/>
      <c r="Y32" s="70"/>
      <c r="Z32" s="390"/>
      <c r="AA32" s="70"/>
      <c r="AB32" s="70"/>
      <c r="AC32" s="70"/>
      <c r="AD32" s="70"/>
      <c r="AE32" s="70"/>
      <c r="AF32" s="39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520" t="s">
        <v>340</v>
      </c>
    </row>
    <row r="33" spans="1:46">
      <c r="A33" s="391" t="s">
        <v>346</v>
      </c>
      <c r="B33" s="61"/>
      <c r="C33" s="61"/>
      <c r="D33" s="68"/>
      <c r="E33" s="68"/>
      <c r="F33" s="68"/>
      <c r="G33" s="68"/>
      <c r="I33" s="68"/>
      <c r="J33" s="68"/>
      <c r="K33" s="68"/>
      <c r="M33" s="68"/>
      <c r="O33" s="68"/>
      <c r="P33" s="68"/>
      <c r="Q33" s="68"/>
      <c r="R33" s="68"/>
      <c r="S33" s="68"/>
      <c r="U33" s="68"/>
      <c r="V33" s="68"/>
      <c r="W33" s="68"/>
      <c r="X33" s="68"/>
      <c r="Y33" s="68"/>
      <c r="Z33" s="390"/>
      <c r="AA33" s="68"/>
      <c r="AB33" s="68"/>
      <c r="AC33" s="68"/>
      <c r="AD33" s="68"/>
      <c r="AE33" s="68"/>
      <c r="AF33" s="390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521" t="s">
        <v>342</v>
      </c>
    </row>
    <row r="34" spans="1:46">
      <c r="A34" s="391" t="s">
        <v>336</v>
      </c>
      <c r="B34" s="61"/>
      <c r="C34" s="61"/>
      <c r="D34" s="61"/>
      <c r="E34" s="61"/>
      <c r="F34" s="61"/>
      <c r="G34" s="61"/>
      <c r="I34" s="61"/>
      <c r="J34" s="61"/>
      <c r="K34" s="61"/>
      <c r="L34" s="67"/>
      <c r="M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538" t="s">
        <v>341</v>
      </c>
    </row>
  </sheetData>
  <mergeCells count="30">
    <mergeCell ref="A6:C6"/>
    <mergeCell ref="A3:C5"/>
    <mergeCell ref="AT3:AT5"/>
    <mergeCell ref="D4:E4"/>
    <mergeCell ref="F4:G4"/>
    <mergeCell ref="H4:I4"/>
    <mergeCell ref="D5:E5"/>
    <mergeCell ref="F5:G5"/>
    <mergeCell ref="H5:I5"/>
    <mergeCell ref="AN4:AO4"/>
    <mergeCell ref="AP4:AQ4"/>
    <mergeCell ref="AN5:AO5"/>
    <mergeCell ref="AP5:AQ5"/>
    <mergeCell ref="J4:K4"/>
    <mergeCell ref="L4:M4"/>
    <mergeCell ref="J5:K5"/>
    <mergeCell ref="A1:AT1"/>
    <mergeCell ref="AH4:AI4"/>
    <mergeCell ref="AJ4:AK4"/>
    <mergeCell ref="AH5:AI5"/>
    <mergeCell ref="AJ5:AK5"/>
    <mergeCell ref="P4:Q4"/>
    <mergeCell ref="R4:S4"/>
    <mergeCell ref="P5:Q5"/>
    <mergeCell ref="R5:S5"/>
    <mergeCell ref="AB4:AC4"/>
    <mergeCell ref="AD4:AE4"/>
    <mergeCell ref="AB5:AC5"/>
    <mergeCell ref="AD5:AE5"/>
    <mergeCell ref="L5:M5"/>
  </mergeCells>
  <phoneticPr fontId="5"/>
  <pageMargins left="0.70866141732283472" right="0.11811023622047245" top="0.94488188976377963" bottom="0.74803149606299213" header="0.31496062992125984" footer="0.31496062992125984"/>
  <pageSetup paperSize="9" scale="66" orientation="landscape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V36"/>
  <sheetViews>
    <sheetView showGridLines="0" view="pageBreakPreview" zoomScale="80" zoomScaleNormal="100" zoomScaleSheetLayoutView="80" workbookViewId="0">
      <pane ySplit="6" topLeftCell="A22" activePane="bottomLeft" state="frozen"/>
      <selection activeCell="W15" sqref="W15"/>
      <selection pane="bottomLeft" activeCell="W15" sqref="W15"/>
    </sheetView>
  </sheetViews>
  <sheetFormatPr defaultRowHeight="13.5"/>
  <cols>
    <col min="1" max="1" width="4.140625" style="3" customWidth="1"/>
    <col min="2" max="2" width="28.28515625" style="5" customWidth="1"/>
    <col min="3" max="3" width="1" style="5" customWidth="1"/>
    <col min="4" max="4" width="8.7109375" style="5" hidden="1" customWidth="1"/>
    <col min="5" max="5" width="0.85546875" style="5" hidden="1" customWidth="1"/>
    <col min="6" max="6" width="9.140625" style="5" hidden="1" customWidth="1"/>
    <col min="7" max="7" width="0.85546875" style="5" hidden="1" customWidth="1"/>
    <col min="8" max="8" width="9.7109375" style="5" hidden="1" customWidth="1"/>
    <col min="9" max="9" width="0.85546875" style="5" hidden="1" customWidth="1"/>
    <col min="10" max="10" width="8.7109375" style="5" hidden="1" customWidth="1"/>
    <col min="11" max="11" width="0.85546875" style="5" hidden="1" customWidth="1"/>
    <col min="12" max="12" width="9.140625" style="5" hidden="1" customWidth="1"/>
    <col min="13" max="13" width="0.85546875" style="5" hidden="1" customWidth="1"/>
    <col min="14" max="14" width="9.7109375" style="5" hidden="1" customWidth="1"/>
    <col min="15" max="15" width="0.85546875" style="5" hidden="1" customWidth="1"/>
    <col min="16" max="16" width="8.7109375" style="5" customWidth="1"/>
    <col min="17" max="17" width="0.85546875" style="5" customWidth="1"/>
    <col min="18" max="18" width="9.140625" style="5" customWidth="1"/>
    <col min="19" max="19" width="0.85546875" style="5" customWidth="1"/>
    <col min="20" max="20" width="9.7109375" style="5" customWidth="1"/>
    <col min="21" max="21" width="0.85546875" style="5" customWidth="1"/>
    <col min="22" max="22" width="8.7109375" style="5" customWidth="1"/>
    <col min="23" max="23" width="0.85546875" style="5" customWidth="1"/>
    <col min="24" max="24" width="9.140625" style="5" customWidth="1"/>
    <col min="25" max="25" width="0.85546875" style="5" customWidth="1"/>
    <col min="26" max="26" width="9.7109375" style="5" customWidth="1"/>
    <col min="27" max="27" width="0.85546875" style="5" customWidth="1"/>
    <col min="28" max="28" width="8.7109375" style="5" customWidth="1"/>
    <col min="29" max="29" width="0.85546875" style="5" customWidth="1"/>
    <col min="30" max="30" width="9.140625" style="5" customWidth="1"/>
    <col min="31" max="31" width="0.85546875" style="5" customWidth="1"/>
    <col min="32" max="32" width="9.7109375" style="5" customWidth="1"/>
    <col min="33" max="33" width="0.85546875" style="5" customWidth="1"/>
    <col min="34" max="34" width="8.7109375" style="5" customWidth="1"/>
    <col min="35" max="35" width="0.85546875" style="5" customWidth="1"/>
    <col min="36" max="36" width="9.140625" style="5" customWidth="1"/>
    <col min="37" max="37" width="0.85546875" style="5" customWidth="1"/>
    <col min="38" max="38" width="9.7109375" style="5" customWidth="1"/>
    <col min="39" max="39" width="0.85546875" style="5" customWidth="1"/>
    <col min="40" max="40" width="8.7109375" style="5" customWidth="1"/>
    <col min="41" max="41" width="0.85546875" style="5" customWidth="1"/>
    <col min="42" max="42" width="9.140625" style="5" customWidth="1"/>
    <col min="43" max="43" width="0.85546875" style="5" customWidth="1"/>
    <col min="44" max="44" width="9.7109375" style="5" customWidth="1"/>
    <col min="45" max="45" width="0.85546875" style="5" customWidth="1"/>
    <col min="46" max="46" width="9.140625" style="5" customWidth="1"/>
    <col min="47" max="16384" width="9.140625" style="5"/>
  </cols>
  <sheetData>
    <row r="1" spans="1:48" ht="22.5" customHeight="1">
      <c r="A1" s="587" t="s">
        <v>212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</row>
    <row r="2" spans="1:48" ht="22.5" customHeight="1" thickBot="1">
      <c r="B2" s="2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52"/>
      <c r="AE2" s="36"/>
      <c r="AF2" s="36"/>
      <c r="AG2" s="36"/>
      <c r="AH2" s="36"/>
      <c r="AI2" s="36"/>
      <c r="AJ2" s="52"/>
      <c r="AK2" s="36"/>
      <c r="AL2" s="36"/>
      <c r="AM2" s="36"/>
      <c r="AN2" s="36"/>
      <c r="AO2" s="36"/>
      <c r="AP2" s="52"/>
      <c r="AQ2" s="36"/>
      <c r="AR2" s="36"/>
      <c r="AS2" s="36"/>
      <c r="AT2" s="50" t="s">
        <v>0</v>
      </c>
    </row>
    <row r="3" spans="1:48" ht="19.5" customHeight="1" thickTop="1">
      <c r="A3" s="547" t="s">
        <v>23</v>
      </c>
      <c r="B3" s="547"/>
      <c r="C3" s="548"/>
      <c r="D3" s="208" t="str">
        <f>+'1.全体'!D3</f>
        <v>平成２７年(平成２８年調査)</v>
      </c>
      <c r="E3" s="209"/>
      <c r="F3" s="209"/>
      <c r="G3" s="209"/>
      <c r="H3" s="209"/>
      <c r="I3" s="210"/>
      <c r="J3" s="208" t="str">
        <f>+'1.全体'!J3</f>
        <v>平成２８年(平成２９年調査)</v>
      </c>
      <c r="K3" s="209"/>
      <c r="L3" s="209"/>
      <c r="M3" s="209"/>
      <c r="N3" s="209"/>
      <c r="O3" s="210"/>
      <c r="P3" s="208" t="str">
        <f>+'1.全体'!P3</f>
        <v>平成２９年(平成３０年調査)</v>
      </c>
      <c r="Q3" s="209"/>
      <c r="R3" s="209"/>
      <c r="S3" s="209"/>
      <c r="T3" s="209"/>
      <c r="U3" s="210"/>
      <c r="V3" s="208" t="str">
        <f>+'1.全体'!V3</f>
        <v>平成３０年(令和元年調査)</v>
      </c>
      <c r="W3" s="209"/>
      <c r="X3" s="209"/>
      <c r="Y3" s="209"/>
      <c r="Z3" s="209"/>
      <c r="AA3" s="210"/>
      <c r="AB3" s="208" t="str">
        <f>+'1.全体'!AB3</f>
        <v>令和元年(令和２年調査)</v>
      </c>
      <c r="AC3" s="209"/>
      <c r="AD3" s="209"/>
      <c r="AE3" s="209"/>
      <c r="AF3" s="209"/>
      <c r="AG3" s="210"/>
      <c r="AH3" s="208" t="str">
        <f>+'1.全体'!AH3</f>
        <v>令和２年(令和３年調査)</v>
      </c>
      <c r="AI3" s="209"/>
      <c r="AJ3" s="209"/>
      <c r="AK3" s="209"/>
      <c r="AL3" s="209"/>
      <c r="AM3" s="210"/>
      <c r="AN3" s="208" t="str">
        <f>+'1.全体'!AN3</f>
        <v>令和３年(令和４年調査)</v>
      </c>
      <c r="AO3" s="209"/>
      <c r="AP3" s="209"/>
      <c r="AQ3" s="209"/>
      <c r="AR3" s="209"/>
      <c r="AS3" s="210"/>
      <c r="AT3" s="544" t="s">
        <v>18</v>
      </c>
    </row>
    <row r="4" spans="1:48" ht="25.5" customHeight="1">
      <c r="A4" s="549"/>
      <c r="B4" s="549"/>
      <c r="C4" s="550"/>
      <c r="D4" s="586" t="s">
        <v>30</v>
      </c>
      <c r="E4" s="554"/>
      <c r="F4" s="557" t="s">
        <v>22</v>
      </c>
      <c r="G4" s="580"/>
      <c r="H4" s="582" t="s">
        <v>213</v>
      </c>
      <c r="I4" s="583"/>
      <c r="J4" s="586" t="s">
        <v>30</v>
      </c>
      <c r="K4" s="554"/>
      <c r="L4" s="557" t="s">
        <v>22</v>
      </c>
      <c r="M4" s="580"/>
      <c r="N4" s="582" t="s">
        <v>213</v>
      </c>
      <c r="O4" s="583"/>
      <c r="P4" s="586" t="s">
        <v>30</v>
      </c>
      <c r="Q4" s="554"/>
      <c r="R4" s="557" t="s">
        <v>22</v>
      </c>
      <c r="S4" s="580"/>
      <c r="T4" s="582" t="s">
        <v>213</v>
      </c>
      <c r="U4" s="583"/>
      <c r="V4" s="582" t="s">
        <v>30</v>
      </c>
      <c r="W4" s="299"/>
      <c r="X4" s="582" t="s">
        <v>22</v>
      </c>
      <c r="Y4" s="437"/>
      <c r="Z4" s="582" t="s">
        <v>213</v>
      </c>
      <c r="AA4" s="583"/>
      <c r="AB4" s="586" t="s">
        <v>30</v>
      </c>
      <c r="AC4" s="554"/>
      <c r="AD4" s="557" t="s">
        <v>22</v>
      </c>
      <c r="AE4" s="580"/>
      <c r="AF4" s="582" t="s">
        <v>213</v>
      </c>
      <c r="AG4" s="583"/>
      <c r="AH4" s="586" t="s">
        <v>30</v>
      </c>
      <c r="AI4" s="554"/>
      <c r="AJ4" s="557" t="s">
        <v>22</v>
      </c>
      <c r="AK4" s="580"/>
      <c r="AL4" s="582" t="s">
        <v>213</v>
      </c>
      <c r="AM4" s="583"/>
      <c r="AN4" s="586" t="s">
        <v>30</v>
      </c>
      <c r="AO4" s="554"/>
      <c r="AP4" s="557" t="s">
        <v>22</v>
      </c>
      <c r="AQ4" s="580"/>
      <c r="AR4" s="582" t="s">
        <v>213</v>
      </c>
      <c r="AS4" s="583"/>
      <c r="AT4" s="578"/>
    </row>
    <row r="5" spans="1:48" ht="25.5" customHeight="1">
      <c r="A5" s="551"/>
      <c r="B5" s="551"/>
      <c r="C5" s="552"/>
      <c r="D5" s="555"/>
      <c r="E5" s="556"/>
      <c r="F5" s="581"/>
      <c r="G5" s="552"/>
      <c r="H5" s="584"/>
      <c r="I5" s="585"/>
      <c r="J5" s="555"/>
      <c r="K5" s="556"/>
      <c r="L5" s="581"/>
      <c r="M5" s="552"/>
      <c r="N5" s="584"/>
      <c r="O5" s="585"/>
      <c r="P5" s="555"/>
      <c r="Q5" s="556"/>
      <c r="R5" s="581"/>
      <c r="S5" s="552"/>
      <c r="T5" s="584"/>
      <c r="U5" s="585"/>
      <c r="V5" s="588"/>
      <c r="W5" s="300"/>
      <c r="X5" s="588"/>
      <c r="Y5" s="438"/>
      <c r="Z5" s="584"/>
      <c r="AA5" s="585"/>
      <c r="AB5" s="555"/>
      <c r="AC5" s="556"/>
      <c r="AD5" s="581"/>
      <c r="AE5" s="552"/>
      <c r="AF5" s="584"/>
      <c r="AG5" s="585"/>
      <c r="AH5" s="555"/>
      <c r="AI5" s="556"/>
      <c r="AJ5" s="581"/>
      <c r="AK5" s="552"/>
      <c r="AL5" s="584"/>
      <c r="AM5" s="585"/>
      <c r="AN5" s="555"/>
      <c r="AO5" s="556"/>
      <c r="AP5" s="581"/>
      <c r="AQ5" s="552"/>
      <c r="AR5" s="584"/>
      <c r="AS5" s="585"/>
      <c r="AT5" s="579"/>
    </row>
    <row r="6" spans="1:48" s="6" customFormat="1" ht="24.75" customHeight="1">
      <c r="A6" s="564" t="s">
        <v>51</v>
      </c>
      <c r="B6" s="564"/>
      <c r="C6" s="565"/>
      <c r="D6" s="329">
        <f>'1.全体'!H7/'1.全体'!D7</f>
        <v>77874.024793388424</v>
      </c>
      <c r="E6" s="330"/>
      <c r="F6" s="331">
        <f>'1.全体'!F7/'1.全体'!D7</f>
        <v>29.917355371900825</v>
      </c>
      <c r="G6" s="330"/>
      <c r="H6" s="329">
        <f>'1.全体'!H7/'1.全体'!F7</f>
        <v>2602.9715469613261</v>
      </c>
      <c r="I6" s="332"/>
      <c r="J6" s="329">
        <f>'1.全体'!N7/'1.全体'!J7</f>
        <v>78170.903669724765</v>
      </c>
      <c r="K6" s="330"/>
      <c r="L6" s="331">
        <f>'1.全体'!L7/'1.全体'!J7</f>
        <v>35.261467889908253</v>
      </c>
      <c r="M6" s="330"/>
      <c r="N6" s="329">
        <f>'1.全体'!N7/'1.全体'!L7</f>
        <v>2216.893066215689</v>
      </c>
      <c r="O6" s="377"/>
      <c r="P6" s="329">
        <f>'1.全体'!T7/'1.全体'!P7</f>
        <v>83056.957142857136</v>
      </c>
      <c r="Q6" s="330"/>
      <c r="R6" s="331">
        <f>'1.全体'!R7/'1.全体'!P7</f>
        <v>36.071428571428569</v>
      </c>
      <c r="S6" s="330"/>
      <c r="T6" s="329">
        <f>'1.全体'!T7/'1.全体'!R7</f>
        <v>2302.5691089108909</v>
      </c>
      <c r="U6" s="332"/>
      <c r="V6" s="329">
        <f>'1.全体'!Z7/'1.全体'!V7</f>
        <v>83368.314285714281</v>
      </c>
      <c r="W6" s="330"/>
      <c r="X6" s="331">
        <f>'1.全体'!X7/'1.全体'!V7</f>
        <v>35.123809523809527</v>
      </c>
      <c r="Y6" s="330"/>
      <c r="Z6" s="329">
        <f>'1.全体'!Z7/'1.全体'!X7</f>
        <v>2373.5555856832971</v>
      </c>
      <c r="AA6" s="333"/>
      <c r="AB6" s="329">
        <f>'1.全体'!AF7/'1.全体'!AB7</f>
        <v>80428.886792452831</v>
      </c>
      <c r="AC6" s="330"/>
      <c r="AD6" s="331">
        <f>'1.全体'!AD7/'1.全体'!AB7</f>
        <v>34.910377358490564</v>
      </c>
      <c r="AE6" s="330"/>
      <c r="AF6" s="329">
        <f>'1.全体'!AF7/'1.全体'!AD7</f>
        <v>2303.8675854614239</v>
      </c>
      <c r="AG6" s="211"/>
      <c r="AH6" s="329">
        <f>'1.全体'!AL7/'1.全体'!AH7</f>
        <v>79144.401913875598</v>
      </c>
      <c r="AI6" s="330"/>
      <c r="AJ6" s="331">
        <f>'1.全体'!AJ7/'1.全体'!AH7</f>
        <v>33.215311004784688</v>
      </c>
      <c r="AK6" s="330"/>
      <c r="AL6" s="329">
        <f>'1.全体'!AL7/'1.全体'!AJ7</f>
        <v>2382.7686545664073</v>
      </c>
      <c r="AM6" s="211"/>
      <c r="AN6" s="329">
        <f>'1.全体'!AR7/'1.全体'!AN7</f>
        <v>78907.266666666663</v>
      </c>
      <c r="AO6" s="330"/>
      <c r="AP6" s="331">
        <f>'1.全体'!AP7/'1.全体'!AN7</f>
        <v>29.015686274509804</v>
      </c>
      <c r="AQ6" s="330"/>
      <c r="AR6" s="329">
        <f>'1.全体'!AR7/'1.全体'!AP7</f>
        <v>2719.4692526017029</v>
      </c>
      <c r="AS6" s="211"/>
      <c r="AT6" s="159" t="s">
        <v>3</v>
      </c>
      <c r="AV6" s="2"/>
    </row>
    <row r="7" spans="1:48" s="6" customFormat="1" ht="5.25" customHeight="1">
      <c r="A7" s="14"/>
      <c r="B7" s="15"/>
      <c r="C7" s="16"/>
      <c r="D7" s="167"/>
      <c r="E7" s="31"/>
      <c r="F7" s="373"/>
      <c r="G7" s="212"/>
      <c r="H7" s="167"/>
      <c r="I7" s="213"/>
      <c r="J7" s="167"/>
      <c r="K7" s="31"/>
      <c r="L7" s="373"/>
      <c r="M7" s="212"/>
      <c r="N7" s="167"/>
      <c r="O7" s="239"/>
      <c r="P7" s="167"/>
      <c r="Q7" s="31"/>
      <c r="R7" s="373"/>
      <c r="S7" s="212"/>
      <c r="T7" s="167"/>
      <c r="U7" s="214"/>
      <c r="V7" s="301"/>
      <c r="W7" s="301"/>
      <c r="X7" s="375"/>
      <c r="Y7" s="301"/>
      <c r="Z7" s="376"/>
      <c r="AA7" s="301"/>
      <c r="AB7" s="167"/>
      <c r="AC7" s="31"/>
      <c r="AD7" s="373"/>
      <c r="AE7" s="212"/>
      <c r="AF7" s="167"/>
      <c r="AG7" s="214"/>
      <c r="AH7" s="167"/>
      <c r="AI7" s="31"/>
      <c r="AJ7" s="373"/>
      <c r="AK7" s="212"/>
      <c r="AL7" s="167"/>
      <c r="AM7" s="214"/>
      <c r="AN7" s="167"/>
      <c r="AO7" s="31"/>
      <c r="AP7" s="373"/>
      <c r="AQ7" s="212"/>
      <c r="AR7" s="167"/>
      <c r="AS7" s="214"/>
      <c r="AT7" s="14"/>
    </row>
    <row r="8" spans="1:48" ht="22.5" customHeight="1">
      <c r="A8" s="71" t="s">
        <v>205</v>
      </c>
      <c r="B8" s="30" t="s">
        <v>31</v>
      </c>
      <c r="C8" s="38"/>
      <c r="D8" s="374">
        <f>'1.全体'!H9/'1.全体'!D9</f>
        <v>90540.942307692312</v>
      </c>
      <c r="E8" s="395"/>
      <c r="F8" s="396">
        <f>'1.全体'!F9/'1.全体'!D9</f>
        <v>37.92307692307692</v>
      </c>
      <c r="G8" s="397"/>
      <c r="H8" s="337">
        <f>'1.全体'!H9/'1.全体'!F9</f>
        <v>2387.4893509127787</v>
      </c>
      <c r="I8" s="334"/>
      <c r="J8" s="374">
        <f>'1.全体'!N9/'1.全体'!J9</f>
        <v>99106.589473684217</v>
      </c>
      <c r="K8" s="395"/>
      <c r="L8" s="396">
        <f>'1.全体'!L9/'1.全体'!J9</f>
        <v>45.652631578947371</v>
      </c>
      <c r="M8" s="395"/>
      <c r="N8" s="374">
        <f>'1.全体'!N9/'1.全体'!L9</f>
        <v>2170.8844823610789</v>
      </c>
      <c r="O8" s="378"/>
      <c r="P8" s="374">
        <f>'1.全体'!T9/'1.全体'!P9</f>
        <v>104106</v>
      </c>
      <c r="Q8" s="395"/>
      <c r="R8" s="396">
        <f>'1.全体'!R9/'1.全体'!P9</f>
        <v>46.758241758241759</v>
      </c>
      <c r="S8" s="395"/>
      <c r="T8" s="374">
        <f>'1.全体'!T9/'1.全体'!R9</f>
        <v>2226.473795534665</v>
      </c>
      <c r="U8" s="335"/>
      <c r="V8" s="374">
        <f>'1.全体'!Z9/'1.全体'!V9</f>
        <v>106371.25274725274</v>
      </c>
      <c r="W8" s="336"/>
      <c r="X8" s="396">
        <f>'1.全体'!X9/'1.全体'!V9</f>
        <v>44.714285714285715</v>
      </c>
      <c r="Y8" s="398"/>
      <c r="Z8" s="374">
        <f>'1.全体'!Z9/'1.全体'!X9</f>
        <v>2378.9098058491031</v>
      </c>
      <c r="AA8" s="302"/>
      <c r="AB8" s="374">
        <f>'1.全体'!AF9/'1.全体'!AB9</f>
        <v>99580.677777777775</v>
      </c>
      <c r="AC8" s="399"/>
      <c r="AD8" s="396">
        <f>'1.全体'!AD9/'1.全体'!AB9</f>
        <v>43.7</v>
      </c>
      <c r="AE8" s="399"/>
      <c r="AF8" s="374">
        <f>'1.全体'!AF9/'1.全体'!AD9</f>
        <v>2278.7340452580729</v>
      </c>
      <c r="AG8" s="215"/>
      <c r="AH8" s="374">
        <f>'1.全体'!AL9/'1.全体'!AH9</f>
        <v>108009.21686746988</v>
      </c>
      <c r="AI8" s="399"/>
      <c r="AJ8" s="396">
        <f>'1.全体'!AJ9/'1.全体'!AH9</f>
        <v>43.361445783132531</v>
      </c>
      <c r="AK8" s="399"/>
      <c r="AL8" s="374">
        <f>'1.全体'!AL9/'1.全体'!AJ9</f>
        <v>2490.9044178938593</v>
      </c>
      <c r="AM8" s="215"/>
      <c r="AN8" s="374">
        <f>'1.全体'!AR9/'1.全体'!AN9</f>
        <v>109515.15217391304</v>
      </c>
      <c r="AO8" s="399"/>
      <c r="AP8" s="396">
        <f>'1.全体'!AP9/'1.全体'!AN9</f>
        <v>42.119565217391305</v>
      </c>
      <c r="AQ8" s="399"/>
      <c r="AR8" s="374">
        <f>'1.全体'!AR9/'1.全体'!AP9</f>
        <v>2600.1016774193549</v>
      </c>
      <c r="AS8" s="215"/>
      <c r="AT8" s="71" t="s">
        <v>208</v>
      </c>
    </row>
    <row r="9" spans="1:48" ht="22.5" customHeight="1">
      <c r="A9" s="17">
        <v>10</v>
      </c>
      <c r="B9" s="30" t="s">
        <v>32</v>
      </c>
      <c r="C9" s="38"/>
      <c r="D9" s="374">
        <f>'1.全体'!H10/'1.全体'!D10</f>
        <v>346767.42857142858</v>
      </c>
      <c r="E9" s="337"/>
      <c r="F9" s="396">
        <f>'1.全体'!F10/'1.全体'!D10</f>
        <v>21.857142857142858</v>
      </c>
      <c r="G9" s="348"/>
      <c r="H9" s="337">
        <f>'1.全体'!H10/'1.全体'!F10</f>
        <v>15865.176470588236</v>
      </c>
      <c r="I9" s="334"/>
      <c r="J9" s="374">
        <f>'1.全体'!N10/'1.全体'!J10</f>
        <v>137207.71428571429</v>
      </c>
      <c r="K9" s="337"/>
      <c r="L9" s="396">
        <f>'1.全体'!L10/'1.全体'!J10</f>
        <v>25.857142857142858</v>
      </c>
      <c r="M9" s="338"/>
      <c r="N9" s="374">
        <f>'1.全体'!N10/'1.全体'!L10</f>
        <v>5306.3756906077351</v>
      </c>
      <c r="O9" s="378"/>
      <c r="P9" s="374">
        <f>'1.全体'!T10/'1.全体'!P10</f>
        <v>127096.14285714286</v>
      </c>
      <c r="Q9" s="337"/>
      <c r="R9" s="396">
        <f>'1.全体'!R10/'1.全体'!P10</f>
        <v>26.285714285714285</v>
      </c>
      <c r="S9" s="338"/>
      <c r="T9" s="374">
        <v>4835.179347826087</v>
      </c>
      <c r="U9" s="335"/>
      <c r="V9" s="374">
        <f>'1.全体'!Z10/'1.全体'!V10</f>
        <v>115886.85714285714</v>
      </c>
      <c r="W9" s="336"/>
      <c r="X9" s="396">
        <f>'1.全体'!X10/'1.全体'!V10</f>
        <v>23.142857142857142</v>
      </c>
      <c r="Y9" s="398"/>
      <c r="Z9" s="374">
        <f>'1.全体'!Z10/'1.全体'!X10</f>
        <v>5007.4567901234568</v>
      </c>
      <c r="AA9" s="302"/>
      <c r="AB9" s="374">
        <f>'1.全体'!AF10/'1.全体'!AB10</f>
        <v>133163.66666666666</v>
      </c>
      <c r="AC9" s="399"/>
      <c r="AD9" s="396">
        <f>'1.全体'!AD10/'1.全体'!AB10</f>
        <v>29.166666666666668</v>
      </c>
      <c r="AE9" s="399"/>
      <c r="AF9" s="374">
        <f>'1.全体'!AF10/'1.全体'!AD10</f>
        <v>4565.6114285714284</v>
      </c>
      <c r="AG9" s="215"/>
      <c r="AH9" s="374">
        <f>'1.全体'!AL10/'1.全体'!AH10</f>
        <v>194105.66666666666</v>
      </c>
      <c r="AI9" s="399"/>
      <c r="AJ9" s="396">
        <f>'1.全体'!AJ10/'1.全体'!AH10</f>
        <v>29.5</v>
      </c>
      <c r="AK9" s="399"/>
      <c r="AL9" s="374">
        <f>'1.全体'!AL10/'1.全体'!AJ10</f>
        <v>6579.8531073446329</v>
      </c>
      <c r="AM9" s="215"/>
      <c r="AN9" s="374">
        <f>'1.全体'!AR10/'1.全体'!AN10</f>
        <v>462172.57142857142</v>
      </c>
      <c r="AO9" s="399"/>
      <c r="AP9" s="396">
        <f>'1.全体'!AP10/'1.全体'!AN10</f>
        <v>26</v>
      </c>
      <c r="AQ9" s="399"/>
      <c r="AR9" s="374">
        <f>'1.全体'!AR10/'1.全体'!AP10</f>
        <v>17775.86813186813</v>
      </c>
      <c r="AS9" s="215"/>
      <c r="AT9" s="17">
        <v>10</v>
      </c>
    </row>
    <row r="10" spans="1:48" ht="22.5" customHeight="1">
      <c r="A10" s="17">
        <v>11</v>
      </c>
      <c r="B10" s="30" t="s">
        <v>9</v>
      </c>
      <c r="C10" s="38"/>
      <c r="D10" s="374">
        <f>'1.全体'!H11/'1.全体'!D11</f>
        <v>20213.588235294119</v>
      </c>
      <c r="E10" s="337"/>
      <c r="F10" s="396">
        <f>'1.全体'!F11/'1.全体'!D11</f>
        <v>19.823529411764707</v>
      </c>
      <c r="G10" s="348"/>
      <c r="H10" s="337">
        <f>'1.全体'!H11/'1.全体'!F11</f>
        <v>1019.6765578635014</v>
      </c>
      <c r="I10" s="334"/>
      <c r="J10" s="374">
        <f>'1.全体'!N11/'1.全体'!J11</f>
        <v>17256.235294117647</v>
      </c>
      <c r="K10" s="337"/>
      <c r="L10" s="396">
        <f>'1.全体'!L11/'1.全体'!J11</f>
        <v>20.764705882352942</v>
      </c>
      <c r="M10" s="338"/>
      <c r="N10" s="374">
        <f>'1.全体'!N11/'1.全体'!L11</f>
        <v>831.03682719546737</v>
      </c>
      <c r="O10" s="378"/>
      <c r="P10" s="374">
        <f>'1.全体'!T11/'1.全体'!P11</f>
        <v>18820.333333333332</v>
      </c>
      <c r="Q10" s="337"/>
      <c r="R10" s="396">
        <f>'1.全体'!R11/'1.全体'!P11</f>
        <v>20.866666666666667</v>
      </c>
      <c r="S10" s="338"/>
      <c r="T10" s="374">
        <f>'1.全体'!T11/'1.全体'!R11</f>
        <v>901.93290734824279</v>
      </c>
      <c r="U10" s="335"/>
      <c r="V10" s="374">
        <f>'1.全体'!Z11/'1.全体'!V11</f>
        <v>18867.428571428572</v>
      </c>
      <c r="W10" s="336"/>
      <c r="X10" s="396">
        <f>'1.全体'!X11/'1.全体'!V11</f>
        <v>20.214285714285715</v>
      </c>
      <c r="Y10" s="398"/>
      <c r="Z10" s="374">
        <f>'1.全体'!Z11/'1.全体'!X11</f>
        <v>933.37102473498237</v>
      </c>
      <c r="AA10" s="302"/>
      <c r="AB10" s="374">
        <f>'1.全体'!AF11/'1.全体'!AB11</f>
        <v>19688</v>
      </c>
      <c r="AC10" s="399"/>
      <c r="AD10" s="396">
        <f>'1.全体'!AD11/'1.全体'!AB11</f>
        <v>20.142857142857142</v>
      </c>
      <c r="AE10" s="399"/>
      <c r="AF10" s="374">
        <f>'1.全体'!AF11/'1.全体'!AD11</f>
        <v>977.41843971631204</v>
      </c>
      <c r="AG10" s="215"/>
      <c r="AH10" s="374">
        <f>'1.全体'!AL11/'1.全体'!AH11</f>
        <v>25258.6</v>
      </c>
      <c r="AI10" s="399"/>
      <c r="AJ10" s="396">
        <f>'1.全体'!AJ11/'1.全体'!AH11</f>
        <v>19.8</v>
      </c>
      <c r="AK10" s="399"/>
      <c r="AL10" s="374">
        <f>'1.全体'!AL11/'1.全体'!AJ11</f>
        <v>1275.6868686868686</v>
      </c>
      <c r="AM10" s="215"/>
      <c r="AN10" s="374">
        <f>'1.全体'!AR11/'1.全体'!AN11</f>
        <v>20744.363636363636</v>
      </c>
      <c r="AO10" s="399"/>
      <c r="AP10" s="396">
        <f>'1.全体'!AP11/'1.全体'!AN11</f>
        <v>18.636363636363637</v>
      </c>
      <c r="AQ10" s="399"/>
      <c r="AR10" s="374">
        <f>'1.全体'!AR11/'1.全体'!AP11</f>
        <v>1113.1121951219511</v>
      </c>
      <c r="AS10" s="215"/>
      <c r="AT10" s="17">
        <v>11</v>
      </c>
    </row>
    <row r="11" spans="1:48" ht="22.5" customHeight="1">
      <c r="A11" s="17">
        <v>12</v>
      </c>
      <c r="B11" s="30" t="s">
        <v>200</v>
      </c>
      <c r="C11" s="38"/>
      <c r="D11" s="374">
        <f>'1.全体'!H12/'1.全体'!D12</f>
        <v>55351.5</v>
      </c>
      <c r="E11" s="337"/>
      <c r="F11" s="396">
        <f>'1.全体'!F12/'1.全体'!D12</f>
        <v>28.666666666666668</v>
      </c>
      <c r="G11" s="348"/>
      <c r="H11" s="337">
        <f>'1.全体'!H12/'1.全体'!F12</f>
        <v>1930.8662790697674</v>
      </c>
      <c r="I11" s="334"/>
      <c r="J11" s="374">
        <f>'1.全体'!N12/'1.全体'!J12</f>
        <v>44574</v>
      </c>
      <c r="K11" s="337"/>
      <c r="L11" s="396">
        <f>'1.全体'!L12/'1.全体'!J12</f>
        <v>28</v>
      </c>
      <c r="M11" s="338"/>
      <c r="N11" s="374">
        <f>'1.全体'!N12/'1.全体'!L12</f>
        <v>1591.9285714285713</v>
      </c>
      <c r="O11" s="378"/>
      <c r="P11" s="374">
        <f>'1.全体'!T12/'1.全体'!P12</f>
        <v>44123.833333333336</v>
      </c>
      <c r="Q11" s="337"/>
      <c r="R11" s="396">
        <f>'1.全体'!R12/'1.全体'!P12</f>
        <v>27.666666666666668</v>
      </c>
      <c r="S11" s="338"/>
      <c r="T11" s="374">
        <f>'1.全体'!T12/'1.全体'!R12</f>
        <v>1594.8373493975903</v>
      </c>
      <c r="U11" s="335"/>
      <c r="V11" s="374">
        <f>'1.全体'!Z12/'1.全体'!V12</f>
        <v>41934</v>
      </c>
      <c r="W11" s="336"/>
      <c r="X11" s="396">
        <f>'1.全体'!X12/'1.全体'!V12</f>
        <v>28.5</v>
      </c>
      <c r="Y11" s="398"/>
      <c r="Z11" s="374">
        <f>'1.全体'!Z12/'1.全体'!X12</f>
        <v>1471.3684210526317</v>
      </c>
      <c r="AA11" s="302"/>
      <c r="AB11" s="374">
        <f>'1.全体'!AF12/'1.全体'!AB12</f>
        <v>48594.166666666664</v>
      </c>
      <c r="AC11" s="399"/>
      <c r="AD11" s="396">
        <f>'1.全体'!AD12/'1.全体'!AB12</f>
        <v>28.5</v>
      </c>
      <c r="AE11" s="399"/>
      <c r="AF11" s="374">
        <f>'1.全体'!AF12/'1.全体'!AD12</f>
        <v>1705.0584795321638</v>
      </c>
      <c r="AG11" s="215"/>
      <c r="AH11" s="374">
        <f>'1.全体'!AL12/'1.全体'!AH12</f>
        <v>30835</v>
      </c>
      <c r="AI11" s="399"/>
      <c r="AJ11" s="396">
        <f>'1.全体'!AJ12/'1.全体'!AH12</f>
        <v>22.666666666666668</v>
      </c>
      <c r="AK11" s="399"/>
      <c r="AL11" s="374">
        <f>'1.全体'!AL12/'1.全体'!AJ12</f>
        <v>1360.3676470588234</v>
      </c>
      <c r="AM11" s="215"/>
      <c r="AN11" s="374">
        <f>'1.全体'!AR12/'1.全体'!AN12</f>
        <v>44220.4</v>
      </c>
      <c r="AO11" s="399"/>
      <c r="AP11" s="396">
        <f>'1.全体'!AP12/'1.全体'!AN12</f>
        <v>28</v>
      </c>
      <c r="AQ11" s="399"/>
      <c r="AR11" s="374">
        <f>'1.全体'!AR12/'1.全体'!AP12</f>
        <v>1579.3</v>
      </c>
      <c r="AS11" s="215"/>
      <c r="AT11" s="17">
        <v>12</v>
      </c>
    </row>
    <row r="12" spans="1:48" ht="22.5" customHeight="1">
      <c r="A12" s="17">
        <v>13</v>
      </c>
      <c r="B12" s="30" t="s">
        <v>33</v>
      </c>
      <c r="C12" s="38"/>
      <c r="D12" s="374">
        <f>'1.全体'!H13/'1.全体'!D13</f>
        <v>14411.9</v>
      </c>
      <c r="E12" s="337"/>
      <c r="F12" s="396">
        <f>'1.全体'!F13/'1.全体'!D13</f>
        <v>12</v>
      </c>
      <c r="G12" s="348"/>
      <c r="H12" s="337">
        <f>'1.全体'!H13/'1.全体'!F13</f>
        <v>1200.9916666666666</v>
      </c>
      <c r="I12" s="334"/>
      <c r="J12" s="374">
        <f>'1.全体'!N13/'1.全体'!J13</f>
        <v>16107.4</v>
      </c>
      <c r="K12" s="337"/>
      <c r="L12" s="396">
        <f>'1.全体'!L13/'1.全体'!J13</f>
        <v>12.7</v>
      </c>
      <c r="M12" s="338"/>
      <c r="N12" s="374">
        <f>'1.全体'!N13/'1.全体'!L13</f>
        <v>1268.2992125984251</v>
      </c>
      <c r="O12" s="378"/>
      <c r="P12" s="374">
        <f>'1.全体'!T13/'1.全体'!P13</f>
        <v>16921.375</v>
      </c>
      <c r="Q12" s="337"/>
      <c r="R12" s="396">
        <f>'1.全体'!R13/'1.全体'!P13</f>
        <v>14.75</v>
      </c>
      <c r="S12" s="338"/>
      <c r="T12" s="374">
        <f>'1.全体'!T13/'1.全体'!R13</f>
        <v>1147.2118644067796</v>
      </c>
      <c r="U12" s="335"/>
      <c r="V12" s="374">
        <f>'1.全体'!Z13/'1.全体'!V13</f>
        <v>17314.444444444445</v>
      </c>
      <c r="W12" s="336"/>
      <c r="X12" s="396">
        <f>'1.全体'!X13/'1.全体'!V13</f>
        <v>13.888888888888889</v>
      </c>
      <c r="Y12" s="398"/>
      <c r="Z12" s="374">
        <f>'1.全体'!Z13/'1.全体'!X13</f>
        <v>1246.6400000000001</v>
      </c>
      <c r="AA12" s="302"/>
      <c r="AB12" s="374">
        <f>'1.全体'!AF13/'1.全体'!AB13</f>
        <v>37566.6</v>
      </c>
      <c r="AC12" s="399"/>
      <c r="AD12" s="396">
        <f>'1.全体'!AD13/'1.全体'!AB13</f>
        <v>14.9</v>
      </c>
      <c r="AE12" s="399"/>
      <c r="AF12" s="374">
        <f>'1.全体'!AF13/'1.全体'!AD13</f>
        <v>2521.2483221476509</v>
      </c>
      <c r="AG12" s="215"/>
      <c r="AH12" s="374">
        <f>'1.全体'!AL13/'1.全体'!AH13</f>
        <v>10541.375</v>
      </c>
      <c r="AI12" s="399"/>
      <c r="AJ12" s="396">
        <f>'1.全体'!AJ13/'1.全体'!AH13</f>
        <v>11</v>
      </c>
      <c r="AK12" s="399"/>
      <c r="AL12" s="374">
        <f>'1.全体'!AL13/'1.全体'!AJ13</f>
        <v>958.30681818181813</v>
      </c>
      <c r="AM12" s="215"/>
      <c r="AN12" s="374">
        <f>'1.全体'!AR13/'1.全体'!AN13</f>
        <v>8556.3076923076915</v>
      </c>
      <c r="AO12" s="399"/>
      <c r="AP12" s="396">
        <f>'1.全体'!AP13/'1.全体'!AN13</f>
        <v>9.3076923076923084</v>
      </c>
      <c r="AQ12" s="399"/>
      <c r="AR12" s="374">
        <f>'1.全体'!AR13/'1.全体'!AP13</f>
        <v>919.27272727272725</v>
      </c>
      <c r="AS12" s="215"/>
      <c r="AT12" s="17">
        <v>13</v>
      </c>
    </row>
    <row r="13" spans="1:48" ht="22.5" customHeight="1">
      <c r="A13" s="17">
        <v>14</v>
      </c>
      <c r="B13" s="28" t="s">
        <v>34</v>
      </c>
      <c r="C13" s="38"/>
      <c r="D13" s="374">
        <f>'1.全体'!H14/'1.全体'!D14</f>
        <v>120576.33333333333</v>
      </c>
      <c r="E13" s="337"/>
      <c r="F13" s="396">
        <f>'1.全体'!F14/'1.全体'!D14</f>
        <v>35</v>
      </c>
      <c r="G13" s="348"/>
      <c r="H13" s="337">
        <f>'1.全体'!H14/'1.全体'!F14</f>
        <v>3445.0380952380951</v>
      </c>
      <c r="I13" s="334"/>
      <c r="J13" s="374">
        <f>'1.全体'!N14/'1.全体'!J14</f>
        <v>135091.625</v>
      </c>
      <c r="K13" s="337"/>
      <c r="L13" s="396">
        <f>'1.全体'!L14/'1.全体'!J14</f>
        <v>36.375</v>
      </c>
      <c r="M13" s="338"/>
      <c r="N13" s="374">
        <f>'1.全体'!N14/'1.全体'!L14</f>
        <v>3713.8591065292098</v>
      </c>
      <c r="O13" s="378"/>
      <c r="P13" s="374">
        <f>'1.全体'!T14/'1.全体'!P14</f>
        <v>158851.57142857142</v>
      </c>
      <c r="Q13" s="337"/>
      <c r="R13" s="396">
        <f>'1.全体'!R14/'1.全体'!P14</f>
        <v>42.142857142857146</v>
      </c>
      <c r="S13" s="338"/>
      <c r="T13" s="374">
        <f>'1.全体'!T14/'1.全体'!R14</f>
        <v>3769.3593220338985</v>
      </c>
      <c r="U13" s="335"/>
      <c r="V13" s="374">
        <f>'1.全体'!Z14/'1.全体'!V14</f>
        <v>144588.125</v>
      </c>
      <c r="W13" s="336"/>
      <c r="X13" s="396">
        <f>'1.全体'!X14/'1.全体'!V14</f>
        <v>41.25</v>
      </c>
      <c r="Y13" s="398"/>
      <c r="Z13" s="374">
        <f>'1.全体'!Z14/'1.全体'!X14</f>
        <v>3505.1666666666665</v>
      </c>
      <c r="AA13" s="302"/>
      <c r="AB13" s="374">
        <f>'1.全体'!AF14/'1.全体'!AB14</f>
        <v>136137.55555555556</v>
      </c>
      <c r="AC13" s="399"/>
      <c r="AD13" s="396">
        <f>'1.全体'!AD14/'1.全体'!AB14</f>
        <v>37.333333333333336</v>
      </c>
      <c r="AE13" s="399"/>
      <c r="AF13" s="374">
        <f>'1.全体'!AF14/'1.全体'!AD14</f>
        <v>3646.5416666666665</v>
      </c>
      <c r="AG13" s="215"/>
      <c r="AH13" s="374">
        <f>'1.全体'!AL14/'1.全体'!AH14</f>
        <v>177433</v>
      </c>
      <c r="AI13" s="399"/>
      <c r="AJ13" s="396">
        <f>'1.全体'!AJ14/'1.全体'!AH14</f>
        <v>50</v>
      </c>
      <c r="AK13" s="399"/>
      <c r="AL13" s="374">
        <f>'1.全体'!AL14/'1.全体'!AJ14</f>
        <v>3548.66</v>
      </c>
      <c r="AM13" s="215"/>
      <c r="AN13" s="374">
        <f>'1.全体'!AR14/'1.全体'!AN14</f>
        <v>159929</v>
      </c>
      <c r="AO13" s="399"/>
      <c r="AP13" s="396">
        <f>'1.全体'!AP14/'1.全体'!AN14</f>
        <v>44.5</v>
      </c>
      <c r="AQ13" s="399"/>
      <c r="AR13" s="374">
        <f>'1.全体'!AR14/'1.全体'!AP14</f>
        <v>3593.9101123595506</v>
      </c>
      <c r="AS13" s="215"/>
      <c r="AT13" s="17">
        <v>14</v>
      </c>
    </row>
    <row r="14" spans="1:48" ht="22.5" customHeight="1">
      <c r="A14" s="17">
        <v>15</v>
      </c>
      <c r="B14" s="28" t="s">
        <v>10</v>
      </c>
      <c r="C14" s="38"/>
      <c r="D14" s="374">
        <f>'1.全体'!H15/'1.全体'!D15</f>
        <v>7414</v>
      </c>
      <c r="E14" s="337"/>
      <c r="F14" s="396">
        <f>'1.全体'!F15/'1.全体'!D15</f>
        <v>8</v>
      </c>
      <c r="G14" s="348"/>
      <c r="H14" s="337">
        <f>'1.全体'!H15/'1.全体'!F15</f>
        <v>926.75</v>
      </c>
      <c r="I14" s="334"/>
      <c r="J14" s="374">
        <f>'1.全体'!N15/'1.全体'!J15</f>
        <v>4869</v>
      </c>
      <c r="K14" s="337"/>
      <c r="L14" s="396">
        <f>'1.全体'!L15/'1.全体'!J15</f>
        <v>7.5</v>
      </c>
      <c r="M14" s="338"/>
      <c r="N14" s="374">
        <f>'1.全体'!N15/'1.全体'!L15</f>
        <v>649.20000000000005</v>
      </c>
      <c r="O14" s="378"/>
      <c r="P14" s="374">
        <f>'1.全体'!T15/'1.全体'!P15</f>
        <v>6279</v>
      </c>
      <c r="Q14" s="337"/>
      <c r="R14" s="396">
        <f>'1.全体'!R15/'1.全体'!P15</f>
        <v>7.8</v>
      </c>
      <c r="S14" s="338"/>
      <c r="T14" s="374">
        <f>'1.全体'!T15/'1.全体'!R15</f>
        <v>805</v>
      </c>
      <c r="U14" s="335"/>
      <c r="V14" s="374">
        <f>'1.全体'!Z15/'1.全体'!V15</f>
        <v>7524.333333333333</v>
      </c>
      <c r="W14" s="336"/>
      <c r="X14" s="396">
        <f>'1.全体'!X15/'1.全体'!V15</f>
        <v>7.833333333333333</v>
      </c>
      <c r="Y14" s="398"/>
      <c r="Z14" s="374">
        <f>'1.全体'!Z15/'1.全体'!X15</f>
        <v>960.55319148936167</v>
      </c>
      <c r="AA14" s="302"/>
      <c r="AB14" s="374">
        <f>'1.全体'!AF15/'1.全体'!AB15</f>
        <v>6299.6</v>
      </c>
      <c r="AC14" s="399"/>
      <c r="AD14" s="396">
        <f>'1.全体'!AD15/'1.全体'!AB15</f>
        <v>7</v>
      </c>
      <c r="AE14" s="399"/>
      <c r="AF14" s="374">
        <f>'1.全体'!AF15/'1.全体'!AD15</f>
        <v>899.94285714285718</v>
      </c>
      <c r="AG14" s="215"/>
      <c r="AH14" s="374">
        <f>'1.全体'!AL15/'1.全体'!AH15</f>
        <v>5339.833333333333</v>
      </c>
      <c r="AI14" s="399"/>
      <c r="AJ14" s="396">
        <f>'1.全体'!AJ15/'1.全体'!AH15</f>
        <v>6.833333333333333</v>
      </c>
      <c r="AK14" s="399"/>
      <c r="AL14" s="374">
        <f>'1.全体'!AL15/'1.全体'!AJ15</f>
        <v>781.43902439024396</v>
      </c>
      <c r="AM14" s="215"/>
      <c r="AN14" s="374">
        <f>'1.全体'!AR15/'1.全体'!AN15</f>
        <v>3963.2857142857142</v>
      </c>
      <c r="AO14" s="399"/>
      <c r="AP14" s="396">
        <f>'1.全体'!AP15/'1.全体'!AN15</f>
        <v>3.9285714285714284</v>
      </c>
      <c r="AQ14" s="399"/>
      <c r="AR14" s="374">
        <f>'1.全体'!AR15/'1.全体'!AP15</f>
        <v>1008.8363636363637</v>
      </c>
      <c r="AS14" s="215"/>
      <c r="AT14" s="17">
        <v>15</v>
      </c>
    </row>
    <row r="15" spans="1:48" ht="22.5" customHeight="1">
      <c r="A15" s="17">
        <v>16</v>
      </c>
      <c r="B15" s="28" t="s">
        <v>11</v>
      </c>
      <c r="C15" s="38"/>
      <c r="D15" s="374">
        <f>'1.全体'!H16/'1.全体'!D16</f>
        <v>197128</v>
      </c>
      <c r="E15" s="337"/>
      <c r="F15" s="396">
        <f>'1.全体'!F16/'1.全体'!D16</f>
        <v>35.333333333333336</v>
      </c>
      <c r="G15" s="348"/>
      <c r="H15" s="337">
        <f>'1.全体'!H16/'1.全体'!F16</f>
        <v>5579.0943396226412</v>
      </c>
      <c r="I15" s="334"/>
      <c r="J15" s="374">
        <f>'1.全体'!N16/'1.全体'!J16</f>
        <v>149018</v>
      </c>
      <c r="K15" s="337"/>
      <c r="L15" s="396">
        <f>'1.全体'!L16/'1.全体'!J16</f>
        <v>40.666666666666664</v>
      </c>
      <c r="M15" s="338"/>
      <c r="N15" s="374">
        <f>'1.全体'!N16/'1.全体'!L16</f>
        <v>3664.377049180328</v>
      </c>
      <c r="O15" s="378"/>
      <c r="P15" s="374">
        <f>'1.全体'!T16/'1.全体'!P16</f>
        <v>142741.33333333334</v>
      </c>
      <c r="Q15" s="337"/>
      <c r="R15" s="396">
        <f>'1.全体'!R16/'1.全体'!P16</f>
        <v>40.666666666666664</v>
      </c>
      <c r="S15" s="338"/>
      <c r="T15" s="374">
        <f>'1.全体'!T16/'1.全体'!R16</f>
        <v>3510.032786885246</v>
      </c>
      <c r="U15" s="335"/>
      <c r="V15" s="374">
        <f>'1.全体'!Z16/'1.全体'!V16</f>
        <v>125469.66666666667</v>
      </c>
      <c r="W15" s="336"/>
      <c r="X15" s="396">
        <f>'1.全体'!X16/'1.全体'!V16</f>
        <v>39</v>
      </c>
      <c r="Y15" s="398"/>
      <c r="Z15" s="374">
        <f>'1.全体'!Z16/'1.全体'!X16</f>
        <v>3217.17094017094</v>
      </c>
      <c r="AA15" s="302"/>
      <c r="AB15" s="374">
        <f>'1.全体'!AF16/'1.全体'!AB16</f>
        <v>120802</v>
      </c>
      <c r="AC15" s="399"/>
      <c r="AD15" s="396">
        <f>'1.全体'!AD16/'1.全体'!AB16</f>
        <v>30.666666666666668</v>
      </c>
      <c r="AE15" s="399"/>
      <c r="AF15" s="374">
        <f>'1.全体'!AF16/'1.全体'!AD16</f>
        <v>3939.195652173913</v>
      </c>
      <c r="AG15" s="215"/>
      <c r="AH15" s="374">
        <f>'1.全体'!AL16/'1.全体'!AH16</f>
        <v>88372.6</v>
      </c>
      <c r="AI15" s="399"/>
      <c r="AJ15" s="396">
        <f>'1.全体'!AJ16/'1.全体'!AH16</f>
        <v>29.8</v>
      </c>
      <c r="AK15" s="399"/>
      <c r="AL15" s="374">
        <f>'1.全体'!AL16/'1.全体'!AJ16</f>
        <v>2965.5234899328857</v>
      </c>
      <c r="AM15" s="215"/>
      <c r="AN15" s="374">
        <f>'1.全体'!AR16/'1.全体'!AN16</f>
        <v>96207.5</v>
      </c>
      <c r="AO15" s="399"/>
      <c r="AP15" s="396">
        <f>'1.全体'!AP16/'1.全体'!AN16</f>
        <v>25.833333333333332</v>
      </c>
      <c r="AQ15" s="399"/>
      <c r="AR15" s="374">
        <f>'1.全体'!AR16/'1.全体'!AP16</f>
        <v>3724.1612903225805</v>
      </c>
      <c r="AS15" s="215"/>
      <c r="AT15" s="17">
        <v>16</v>
      </c>
    </row>
    <row r="16" spans="1:48" ht="22.5" customHeight="1">
      <c r="A16" s="17">
        <v>17</v>
      </c>
      <c r="B16" s="28" t="s">
        <v>35</v>
      </c>
      <c r="C16" s="38"/>
      <c r="D16" s="374" t="s">
        <v>274</v>
      </c>
      <c r="E16" s="337"/>
      <c r="F16" s="396">
        <f>'1.全体'!F17/'1.全体'!D17</f>
        <v>22</v>
      </c>
      <c r="G16" s="348"/>
      <c r="H16" s="337" t="s">
        <v>274</v>
      </c>
      <c r="I16" s="334"/>
      <c r="J16" s="374" t="s">
        <v>274</v>
      </c>
      <c r="K16" s="337"/>
      <c r="L16" s="396">
        <f>'1.全体'!L17/'1.全体'!J17</f>
        <v>21</v>
      </c>
      <c r="M16" s="348"/>
      <c r="N16" s="337" t="s">
        <v>274</v>
      </c>
      <c r="O16" s="378"/>
      <c r="P16" s="374" t="s">
        <v>274</v>
      </c>
      <c r="Q16" s="337"/>
      <c r="R16" s="396">
        <f>'1.全体'!R17/'1.全体'!P17</f>
        <v>23</v>
      </c>
      <c r="S16" s="338"/>
      <c r="T16" s="374" t="s">
        <v>274</v>
      </c>
      <c r="U16" s="335"/>
      <c r="V16" s="374" t="s">
        <v>274</v>
      </c>
      <c r="W16" s="336"/>
      <c r="X16" s="396">
        <f>'1.全体'!X17/'1.全体'!V17</f>
        <v>23</v>
      </c>
      <c r="Y16" s="398"/>
      <c r="Z16" s="374" t="s">
        <v>274</v>
      </c>
      <c r="AA16" s="302"/>
      <c r="AB16" s="374" t="s">
        <v>274</v>
      </c>
      <c r="AC16" s="399"/>
      <c r="AD16" s="396">
        <f>'1.全体'!AD17/'1.全体'!AB17</f>
        <v>24</v>
      </c>
      <c r="AE16" s="399"/>
      <c r="AF16" s="374" t="s">
        <v>274</v>
      </c>
      <c r="AG16" s="215"/>
      <c r="AH16" s="374" t="s">
        <v>274</v>
      </c>
      <c r="AI16" s="399"/>
      <c r="AJ16" s="396">
        <f>'1.全体'!AJ17/'1.全体'!AH17</f>
        <v>13</v>
      </c>
      <c r="AK16" s="399"/>
      <c r="AL16" s="374" t="s">
        <v>274</v>
      </c>
      <c r="AM16" s="215"/>
      <c r="AN16" s="374" t="s">
        <v>274</v>
      </c>
      <c r="AO16" s="399"/>
      <c r="AP16" s="396">
        <f>'1.全体'!AP17/'1.全体'!AN17</f>
        <v>14</v>
      </c>
      <c r="AQ16" s="399"/>
      <c r="AR16" s="374" t="s">
        <v>274</v>
      </c>
      <c r="AS16" s="215"/>
      <c r="AT16" s="17">
        <v>17</v>
      </c>
    </row>
    <row r="17" spans="1:46" ht="22.5" customHeight="1">
      <c r="A17" s="17">
        <v>18</v>
      </c>
      <c r="B17" s="28" t="s">
        <v>36</v>
      </c>
      <c r="C17" s="38"/>
      <c r="D17" s="374">
        <f>'1.全体'!H18/'1.全体'!D18</f>
        <v>101470.35294117648</v>
      </c>
      <c r="E17" s="337"/>
      <c r="F17" s="396">
        <f>'1.全体'!F18/'1.全体'!D18</f>
        <v>40.294117647058826</v>
      </c>
      <c r="G17" s="348"/>
      <c r="H17" s="337">
        <f>'1.全体'!H18/'1.全体'!F18</f>
        <v>2518.2423357664234</v>
      </c>
      <c r="I17" s="334"/>
      <c r="J17" s="374">
        <f>'1.全体'!N18/'1.全体'!J18</f>
        <v>96394.470588235301</v>
      </c>
      <c r="K17" s="337"/>
      <c r="L17" s="396">
        <f>'1.全体'!L18/'1.全体'!J18</f>
        <v>44.705882352941174</v>
      </c>
      <c r="M17" s="348"/>
      <c r="N17" s="337">
        <f>'1.全体'!N18/'1.全体'!L18</f>
        <v>2156.1921052631578</v>
      </c>
      <c r="O17" s="378"/>
      <c r="P17" s="374">
        <f>'1.全体'!T18/'1.全体'!P18</f>
        <v>116410.25</v>
      </c>
      <c r="Q17" s="337"/>
      <c r="R17" s="396">
        <f>'1.全体'!R18/'1.全体'!P18</f>
        <v>46.8125</v>
      </c>
      <c r="S17" s="338"/>
      <c r="T17" s="374">
        <f>'1.全体'!T18/'1.全体'!R18</f>
        <v>2486.7343124165554</v>
      </c>
      <c r="U17" s="335"/>
      <c r="V17" s="374">
        <f>'1.全体'!Z18/'1.全体'!V18</f>
        <v>125863.46666666666</v>
      </c>
      <c r="W17" s="336"/>
      <c r="X17" s="396">
        <f>'1.全体'!X18/'1.全体'!V18</f>
        <v>50.93333333333333</v>
      </c>
      <c r="Y17" s="398"/>
      <c r="Z17" s="374">
        <f>'1.全体'!Z18/'1.全体'!X18</f>
        <v>2471.1413612565443</v>
      </c>
      <c r="AA17" s="302"/>
      <c r="AB17" s="374">
        <f>'1.全体'!AF18/'1.全体'!AB18</f>
        <v>119048.25</v>
      </c>
      <c r="AC17" s="399"/>
      <c r="AD17" s="396">
        <f>'1.全体'!AD18/'1.全体'!AB18</f>
        <v>54.9375</v>
      </c>
      <c r="AE17" s="399"/>
      <c r="AF17" s="374">
        <f>'1.全体'!AF18/'1.全体'!AD18</f>
        <v>2166.976109215017</v>
      </c>
      <c r="AG17" s="215"/>
      <c r="AH17" s="374">
        <f>'1.全体'!AL18/'1.全体'!AH18</f>
        <v>87875.666666666672</v>
      </c>
      <c r="AI17" s="399"/>
      <c r="AJ17" s="396">
        <f>'1.全体'!AJ18/'1.全体'!AH18</f>
        <v>46.277777777777779</v>
      </c>
      <c r="AK17" s="399"/>
      <c r="AL17" s="374">
        <f>'1.全体'!AL18/'1.全体'!AJ18</f>
        <v>1898.873949579832</v>
      </c>
      <c r="AM17" s="215"/>
      <c r="AN17" s="374">
        <f>'1.全体'!AR18/'1.全体'!AN18</f>
        <v>84983.368421052626</v>
      </c>
      <c r="AO17" s="399"/>
      <c r="AP17" s="396">
        <f>'1.全体'!AP18/'1.全体'!AN18</f>
        <v>44.526315789473685</v>
      </c>
      <c r="AQ17" s="399"/>
      <c r="AR17" s="374">
        <f>'1.全体'!AR18/'1.全体'!AP18</f>
        <v>1908.6099290780141</v>
      </c>
      <c r="AS17" s="215"/>
      <c r="AT17" s="17">
        <v>18</v>
      </c>
    </row>
    <row r="18" spans="1:46" ht="22.5" customHeight="1">
      <c r="A18" s="17">
        <v>19</v>
      </c>
      <c r="B18" s="28" t="s">
        <v>37</v>
      </c>
      <c r="C18" s="38"/>
      <c r="D18" s="374">
        <f>'1.全体'!H19/'1.全体'!D19</f>
        <v>54817.5</v>
      </c>
      <c r="E18" s="337"/>
      <c r="F18" s="396">
        <f>'1.全体'!F19/'1.全体'!D19</f>
        <v>45</v>
      </c>
      <c r="G18" s="348"/>
      <c r="H18" s="337">
        <f>'1.全体'!H19/'1.全体'!F19</f>
        <v>1218.1666666666667</v>
      </c>
      <c r="I18" s="334"/>
      <c r="J18" s="374">
        <f>'1.全体'!N19/'1.全体'!J19</f>
        <v>86210.5</v>
      </c>
      <c r="K18" s="337"/>
      <c r="L18" s="396">
        <f>'1.全体'!L19/'1.全体'!J19</f>
        <v>54</v>
      </c>
      <c r="M18" s="348"/>
      <c r="N18" s="337">
        <f>'1.全体'!N19/'1.全体'!L19</f>
        <v>1596.4907407407406</v>
      </c>
      <c r="O18" s="378"/>
      <c r="P18" s="374">
        <f>'1.全体'!T19/'1.全体'!P19</f>
        <v>86334</v>
      </c>
      <c r="Q18" s="337"/>
      <c r="R18" s="396">
        <f>'1.全体'!R19/'1.全体'!P19</f>
        <v>54.75</v>
      </c>
      <c r="S18" s="338"/>
      <c r="T18" s="374">
        <f>'1.全体'!T19/'1.全体'!R19</f>
        <v>1576.8767123287671</v>
      </c>
      <c r="U18" s="335"/>
      <c r="V18" s="374">
        <f>'1.全体'!Z19/'1.全体'!V19</f>
        <v>88757</v>
      </c>
      <c r="W18" s="336"/>
      <c r="X18" s="396">
        <f>'1.全体'!X19/'1.全体'!V19</f>
        <v>54.75</v>
      </c>
      <c r="Y18" s="398"/>
      <c r="Z18" s="374">
        <f>'1.全体'!Z19/'1.全体'!X19</f>
        <v>1621.1324200913241</v>
      </c>
      <c r="AA18" s="302"/>
      <c r="AB18" s="374">
        <f>'1.全体'!AF19/'1.全体'!AB19</f>
        <v>86920.75</v>
      </c>
      <c r="AC18" s="399"/>
      <c r="AD18" s="396">
        <f>'1.全体'!AD19/'1.全体'!AB19</f>
        <v>55.25</v>
      </c>
      <c r="AE18" s="399"/>
      <c r="AF18" s="374">
        <f>'1.全体'!AF19/'1.全体'!AD19</f>
        <v>1573.2262443438915</v>
      </c>
      <c r="AG18" s="215"/>
      <c r="AH18" s="374">
        <f>'1.全体'!AL19/'1.全体'!AH19</f>
        <v>59089.75</v>
      </c>
      <c r="AI18" s="399"/>
      <c r="AJ18" s="396">
        <f>'1.全体'!AJ19/'1.全体'!AH19</f>
        <v>48.75</v>
      </c>
      <c r="AK18" s="399"/>
      <c r="AL18" s="374">
        <f>'1.全体'!AL19/'1.全体'!AJ19</f>
        <v>1212.0974358974358</v>
      </c>
      <c r="AM18" s="215"/>
      <c r="AN18" s="374">
        <f>'1.全体'!AR19/'1.全体'!AN19</f>
        <v>100726.75</v>
      </c>
      <c r="AO18" s="399"/>
      <c r="AP18" s="396">
        <f>'1.全体'!AP19/'1.全体'!AN19</f>
        <v>54.75</v>
      </c>
      <c r="AQ18" s="399"/>
      <c r="AR18" s="374">
        <f>'1.全体'!AR19/'1.全体'!AP19</f>
        <v>1839.75799086758</v>
      </c>
      <c r="AS18" s="215"/>
      <c r="AT18" s="17">
        <v>19</v>
      </c>
    </row>
    <row r="19" spans="1:46" ht="22.5" customHeight="1">
      <c r="A19" s="17">
        <v>20</v>
      </c>
      <c r="B19" s="28" t="s">
        <v>38</v>
      </c>
      <c r="C19" s="38"/>
      <c r="D19" s="32" t="s">
        <v>6</v>
      </c>
      <c r="E19" s="33"/>
      <c r="F19" s="345" t="s">
        <v>6</v>
      </c>
      <c r="G19" s="346"/>
      <c r="H19" s="33" t="s">
        <v>6</v>
      </c>
      <c r="I19" s="334"/>
      <c r="J19" s="32" t="s">
        <v>6</v>
      </c>
      <c r="K19" s="33"/>
      <c r="L19" s="345" t="s">
        <v>6</v>
      </c>
      <c r="M19" s="346"/>
      <c r="N19" s="33" t="s">
        <v>6</v>
      </c>
      <c r="O19" s="378"/>
      <c r="P19" s="32" t="s">
        <v>6</v>
      </c>
      <c r="Q19" s="33"/>
      <c r="R19" s="345" t="s">
        <v>6</v>
      </c>
      <c r="S19" s="346"/>
      <c r="T19" s="33" t="s">
        <v>6</v>
      </c>
      <c r="U19" s="335"/>
      <c r="V19" s="32" t="s">
        <v>6</v>
      </c>
      <c r="W19" s="33"/>
      <c r="X19" s="345" t="s">
        <v>6</v>
      </c>
      <c r="Y19" s="346"/>
      <c r="Z19" s="33" t="s">
        <v>6</v>
      </c>
      <c r="AA19" s="302"/>
      <c r="AB19" s="32" t="s">
        <v>6</v>
      </c>
      <c r="AC19" s="33"/>
      <c r="AD19" s="345" t="s">
        <v>6</v>
      </c>
      <c r="AE19" s="346"/>
      <c r="AF19" s="33" t="s">
        <v>6</v>
      </c>
      <c r="AG19" s="215"/>
      <c r="AH19" s="32" t="s">
        <v>6</v>
      </c>
      <c r="AI19" s="33"/>
      <c r="AJ19" s="345" t="s">
        <v>6</v>
      </c>
      <c r="AK19" s="346"/>
      <c r="AL19" s="33" t="s">
        <v>6</v>
      </c>
      <c r="AM19" s="215"/>
      <c r="AN19" s="32" t="s">
        <v>6</v>
      </c>
      <c r="AO19" s="33"/>
      <c r="AP19" s="32" t="s">
        <v>6</v>
      </c>
      <c r="AQ19" s="346"/>
      <c r="AR19" s="33" t="s">
        <v>6</v>
      </c>
      <c r="AS19" s="215"/>
      <c r="AT19" s="17">
        <v>20</v>
      </c>
    </row>
    <row r="20" spans="1:46" ht="22.5" customHeight="1">
      <c r="A20" s="17">
        <v>21</v>
      </c>
      <c r="B20" s="28" t="s">
        <v>39</v>
      </c>
      <c r="C20" s="38"/>
      <c r="D20" s="374">
        <f>'1.全体'!H21/'1.全体'!D21</f>
        <v>41449.230769230766</v>
      </c>
      <c r="E20" s="337"/>
      <c r="F20" s="396">
        <f>'1.全体'!F21/'1.全体'!D21</f>
        <v>8.7692307692307701</v>
      </c>
      <c r="G20" s="348"/>
      <c r="H20" s="337">
        <f>'1.全体'!H21/'1.全体'!F21</f>
        <v>4726.666666666667</v>
      </c>
      <c r="I20" s="334"/>
      <c r="J20" s="374">
        <f>'1.全体'!N21/'1.全体'!J21</f>
        <v>49656.222222222219</v>
      </c>
      <c r="K20" s="337"/>
      <c r="L20" s="396">
        <f>'1.全体'!L21/'1.全体'!J21</f>
        <v>11.666666666666666</v>
      </c>
      <c r="M20" s="348"/>
      <c r="N20" s="337">
        <f>'1.全体'!N21/'1.全体'!L21</f>
        <v>4256.2476190476191</v>
      </c>
      <c r="O20" s="378"/>
      <c r="P20" s="374">
        <f>'1.全体'!T21/'1.全体'!P21</f>
        <v>52839.222222222219</v>
      </c>
      <c r="Q20" s="337"/>
      <c r="R20" s="396">
        <f>'1.全体'!R21/'1.全体'!P21</f>
        <v>11.888888888888889</v>
      </c>
      <c r="S20" s="348"/>
      <c r="T20" s="337">
        <f>'1.全体'!T21/'1.全体'!R21</f>
        <v>4444.4205607476633</v>
      </c>
      <c r="U20" s="335"/>
      <c r="V20" s="374">
        <f>'1.全体'!Z21/'1.全体'!V21</f>
        <v>53597.25</v>
      </c>
      <c r="W20" s="336"/>
      <c r="X20" s="396">
        <f>'1.全体'!X21/'1.全体'!V21</f>
        <v>11.75</v>
      </c>
      <c r="Y20" s="400"/>
      <c r="Z20" s="337">
        <f>'1.全体'!Z21/'1.全体'!X21</f>
        <v>4561.4680851063831</v>
      </c>
      <c r="AA20" s="302"/>
      <c r="AB20" s="374">
        <f>'1.全体'!AF21/'1.全体'!AB21</f>
        <v>44695</v>
      </c>
      <c r="AC20" s="399"/>
      <c r="AD20" s="396">
        <f>'1.全体'!AD21/'1.全体'!AB21</f>
        <v>12.25</v>
      </c>
      <c r="AE20" s="401"/>
      <c r="AF20" s="337">
        <f>'1.全体'!AF21/'1.全体'!AD21</f>
        <v>3648.5714285714284</v>
      </c>
      <c r="AG20" s="215"/>
      <c r="AH20" s="374">
        <f>'1.全体'!AL21/'1.全体'!AH21</f>
        <v>28921.375</v>
      </c>
      <c r="AI20" s="399"/>
      <c r="AJ20" s="396">
        <f>'1.全体'!AJ21/'1.全体'!AH21</f>
        <v>10.125</v>
      </c>
      <c r="AK20" s="401"/>
      <c r="AL20" s="337">
        <f>'1.全体'!AL21/'1.全体'!AJ21</f>
        <v>2856.4320987654319</v>
      </c>
      <c r="AM20" s="215"/>
      <c r="AN20" s="374">
        <f>'1.全体'!AR21/'1.全体'!AN21</f>
        <v>38262.833333333336</v>
      </c>
      <c r="AO20" s="399"/>
      <c r="AP20" s="396">
        <f>'1.全体'!AP21/'1.全体'!AN21</f>
        <v>10.25</v>
      </c>
      <c r="AQ20" s="401"/>
      <c r="AR20" s="337">
        <f>'1.全体'!AR21/'1.全体'!AP21</f>
        <v>3732.959349593496</v>
      </c>
      <c r="AS20" s="215"/>
      <c r="AT20" s="17">
        <v>21</v>
      </c>
    </row>
    <row r="21" spans="1:46" ht="22.5" customHeight="1">
      <c r="A21" s="17">
        <v>22</v>
      </c>
      <c r="B21" s="28" t="s">
        <v>40</v>
      </c>
      <c r="C21" s="38"/>
      <c r="D21" s="374">
        <f>'1.全体'!H22/'1.全体'!D22</f>
        <v>31351</v>
      </c>
      <c r="E21" s="337"/>
      <c r="F21" s="396">
        <f>'1.全体'!F22/'1.全体'!D22</f>
        <v>18.666666666666668</v>
      </c>
      <c r="G21" s="348"/>
      <c r="H21" s="337">
        <f>'1.全体'!H22/'1.全体'!F22</f>
        <v>1679.5178571428571</v>
      </c>
      <c r="I21" s="334"/>
      <c r="J21" s="374" t="s">
        <v>274</v>
      </c>
      <c r="K21" s="337"/>
      <c r="L21" s="396">
        <f>'1.全体'!L22/'1.全体'!J22</f>
        <v>31.5</v>
      </c>
      <c r="M21" s="348"/>
      <c r="N21" s="374" t="s">
        <v>274</v>
      </c>
      <c r="O21" s="402"/>
      <c r="P21" s="374" t="s">
        <v>274</v>
      </c>
      <c r="Q21" s="337"/>
      <c r="R21" s="396">
        <f>'1.全体'!R22/'1.全体'!P22</f>
        <v>51</v>
      </c>
      <c r="S21" s="348"/>
      <c r="T21" s="374" t="s">
        <v>274</v>
      </c>
      <c r="U21" s="335"/>
      <c r="V21" s="374" t="s">
        <v>274</v>
      </c>
      <c r="W21" s="336"/>
      <c r="X21" s="396">
        <f>'1.全体'!X22/'1.全体'!V22</f>
        <v>53</v>
      </c>
      <c r="Y21" s="400"/>
      <c r="Z21" s="374" t="s">
        <v>274</v>
      </c>
      <c r="AA21" s="302"/>
      <c r="AB21" s="374" t="s">
        <v>274</v>
      </c>
      <c r="AC21" s="399"/>
      <c r="AD21" s="396">
        <f>'1.全体'!AD22/'1.全体'!AB22</f>
        <v>30.5</v>
      </c>
      <c r="AE21" s="401"/>
      <c r="AF21" s="374" t="s">
        <v>274</v>
      </c>
      <c r="AG21" s="215"/>
      <c r="AH21" s="374">
        <f>'1.全体'!AL22/'1.全体'!AH22</f>
        <v>36945.333333333336</v>
      </c>
      <c r="AI21" s="399"/>
      <c r="AJ21" s="396">
        <f>'1.全体'!AJ22/'1.全体'!AH22</f>
        <v>12.666666666666666</v>
      </c>
      <c r="AK21" s="401"/>
      <c r="AL21" s="337">
        <f>'1.全体'!AL22/'1.全体'!AJ22</f>
        <v>2916.7368421052633</v>
      </c>
      <c r="AM21" s="215"/>
      <c r="AN21" s="374">
        <f>'1.全体'!AR22/'1.全体'!AN22</f>
        <v>30738</v>
      </c>
      <c r="AO21" s="399"/>
      <c r="AP21" s="396">
        <f>'1.全体'!AP22/'1.全体'!AN22</f>
        <v>10.75</v>
      </c>
      <c r="AQ21" s="401"/>
      <c r="AR21" s="337">
        <f>'1.全体'!AR22/'1.全体'!AP22</f>
        <v>2859.3488372093025</v>
      </c>
      <c r="AS21" s="215"/>
      <c r="AT21" s="17">
        <v>22</v>
      </c>
    </row>
    <row r="22" spans="1:46" ht="22.5" customHeight="1">
      <c r="A22" s="17">
        <v>23</v>
      </c>
      <c r="B22" s="28" t="s">
        <v>41</v>
      </c>
      <c r="C22" s="38"/>
      <c r="D22" s="374" t="s">
        <v>274</v>
      </c>
      <c r="E22" s="337"/>
      <c r="F22" s="396">
        <f>'1.全体'!F23/'1.全体'!D23</f>
        <v>12</v>
      </c>
      <c r="G22" s="348"/>
      <c r="H22" s="374" t="s">
        <v>274</v>
      </c>
      <c r="I22" s="334"/>
      <c r="J22" s="32" t="s">
        <v>6</v>
      </c>
      <c r="K22" s="33"/>
      <c r="L22" s="345" t="s">
        <v>6</v>
      </c>
      <c r="M22" s="346"/>
      <c r="N22" s="33" t="s">
        <v>6</v>
      </c>
      <c r="O22" s="378"/>
      <c r="P22" s="32" t="s">
        <v>6</v>
      </c>
      <c r="Q22" s="33"/>
      <c r="R22" s="345" t="s">
        <v>6</v>
      </c>
      <c r="S22" s="346"/>
      <c r="T22" s="33" t="s">
        <v>6</v>
      </c>
      <c r="U22" s="335"/>
      <c r="V22" s="32" t="s">
        <v>6</v>
      </c>
      <c r="W22" s="33"/>
      <c r="X22" s="345" t="s">
        <v>6</v>
      </c>
      <c r="Y22" s="346"/>
      <c r="Z22" s="33" t="s">
        <v>6</v>
      </c>
      <c r="AA22" s="302"/>
      <c r="AB22" s="32" t="s">
        <v>6</v>
      </c>
      <c r="AC22" s="33"/>
      <c r="AD22" s="345" t="s">
        <v>6</v>
      </c>
      <c r="AE22" s="346"/>
      <c r="AF22" s="33" t="s">
        <v>6</v>
      </c>
      <c r="AG22" s="215"/>
      <c r="AH22" s="374" t="s">
        <v>274</v>
      </c>
      <c r="AI22" s="33"/>
      <c r="AJ22" s="396">
        <f>'1.全体'!AJ23/'1.全体'!AH23</f>
        <v>103</v>
      </c>
      <c r="AK22" s="346"/>
      <c r="AL22" s="374" t="s">
        <v>274</v>
      </c>
      <c r="AM22" s="215"/>
      <c r="AN22" s="374" t="s">
        <v>274</v>
      </c>
      <c r="AO22" s="33"/>
      <c r="AP22" s="396">
        <f>'1.全体'!AP23/'1.全体'!AN23</f>
        <v>131</v>
      </c>
      <c r="AQ22" s="346"/>
      <c r="AR22" s="374" t="s">
        <v>274</v>
      </c>
      <c r="AS22" s="215"/>
      <c r="AT22" s="17">
        <v>23</v>
      </c>
    </row>
    <row r="23" spans="1:46" ht="22.5" customHeight="1">
      <c r="A23" s="17">
        <v>24</v>
      </c>
      <c r="B23" s="28" t="s">
        <v>42</v>
      </c>
      <c r="C23" s="38"/>
      <c r="D23" s="374">
        <f>'1.全体'!H24/'1.全体'!D24</f>
        <v>61087.5</v>
      </c>
      <c r="E23" s="337"/>
      <c r="F23" s="396">
        <f>'1.全体'!F24/'1.全体'!D24</f>
        <v>30.1</v>
      </c>
      <c r="G23" s="348"/>
      <c r="H23" s="337">
        <f>'1.全体'!H24/'1.全体'!F24</f>
        <v>2029.4850498338869</v>
      </c>
      <c r="I23" s="334"/>
      <c r="J23" s="374">
        <f>'1.全体'!N24/'1.全体'!J24</f>
        <v>70030.375</v>
      </c>
      <c r="K23" s="337"/>
      <c r="L23" s="396">
        <f>'1.全体'!L24/'1.全体'!J24</f>
        <v>32.625</v>
      </c>
      <c r="M23" s="348"/>
      <c r="N23" s="337">
        <f>'1.全体'!N24/'1.全体'!L24</f>
        <v>2146.5249042145592</v>
      </c>
      <c r="O23" s="378"/>
      <c r="P23" s="374">
        <f>'1.全体'!T24/'1.全体'!P24</f>
        <v>66441.31578947368</v>
      </c>
      <c r="Q23" s="337"/>
      <c r="R23" s="396">
        <f>'1.全体'!R24/'1.全体'!P24</f>
        <v>29</v>
      </c>
      <c r="S23" s="348"/>
      <c r="T23" s="337">
        <f>'1.全体'!T24/'1.全体'!R24</f>
        <v>2291.0798548094372</v>
      </c>
      <c r="U23" s="335"/>
      <c r="V23" s="374">
        <f>'1.全体'!Z24/'1.全体'!V24</f>
        <v>68252.944444444438</v>
      </c>
      <c r="W23" s="336"/>
      <c r="X23" s="396">
        <f>'1.全体'!X24/'1.全体'!V24</f>
        <v>28.555555555555557</v>
      </c>
      <c r="Y23" s="398"/>
      <c r="Z23" s="374">
        <f>'1.全体'!Z24/'1.全体'!X24</f>
        <v>2390.1809338521402</v>
      </c>
      <c r="AA23" s="302"/>
      <c r="AB23" s="374">
        <f>'1.全体'!AF24/'1.全体'!AB24</f>
        <v>64274.105263157893</v>
      </c>
      <c r="AC23" s="399"/>
      <c r="AD23" s="396">
        <f>'1.全体'!AD24/'1.全体'!AB24</f>
        <v>28.315789473684209</v>
      </c>
      <c r="AE23" s="401"/>
      <c r="AF23" s="337">
        <f>'1.全体'!AF24/'1.全体'!AD24</f>
        <v>2269.903345724907</v>
      </c>
      <c r="AG23" s="215"/>
      <c r="AH23" s="374">
        <f>'1.全体'!AL24/'1.全体'!AH24</f>
        <v>58370.208333333336</v>
      </c>
      <c r="AI23" s="399"/>
      <c r="AJ23" s="396">
        <f>'1.全体'!AJ24/'1.全体'!AH24</f>
        <v>29.375</v>
      </c>
      <c r="AK23" s="401"/>
      <c r="AL23" s="337">
        <f>'1.全体'!AL24/'1.全体'!AJ24</f>
        <v>1987.0709219858156</v>
      </c>
      <c r="AM23" s="215"/>
      <c r="AN23" s="374">
        <f>'1.全体'!AR24/'1.全体'!AN24</f>
        <v>39479.4375</v>
      </c>
      <c r="AO23" s="399"/>
      <c r="AP23" s="396">
        <f>'1.全体'!AP24/'1.全体'!AN24</f>
        <v>22.1875</v>
      </c>
      <c r="AQ23" s="401"/>
      <c r="AR23" s="337">
        <f>'1.全体'!AR24/'1.全体'!AP24</f>
        <v>1779.3549295774649</v>
      </c>
      <c r="AS23" s="215"/>
      <c r="AT23" s="17">
        <v>24</v>
      </c>
    </row>
    <row r="24" spans="1:46" ht="22.5" customHeight="1">
      <c r="A24" s="17">
        <v>25</v>
      </c>
      <c r="B24" s="28" t="s">
        <v>43</v>
      </c>
      <c r="C24" s="38"/>
      <c r="D24" s="374">
        <f>'1.全体'!H25/'1.全体'!D25</f>
        <v>38878.75</v>
      </c>
      <c r="E24" s="337"/>
      <c r="F24" s="396">
        <f>'1.全体'!F25/'1.全体'!D25</f>
        <v>22.625</v>
      </c>
      <c r="G24" s="348"/>
      <c r="H24" s="337">
        <f>'1.全体'!H25/'1.全体'!F25</f>
        <v>1718.3977900552486</v>
      </c>
      <c r="I24" s="334"/>
      <c r="J24" s="374">
        <f>'1.全体'!N25/'1.全体'!J25</f>
        <v>42615.142857142855</v>
      </c>
      <c r="K24" s="337"/>
      <c r="L24" s="396">
        <f>'1.全体'!L25/'1.全体'!J25</f>
        <v>26.857142857142858</v>
      </c>
      <c r="M24" s="338"/>
      <c r="N24" s="374">
        <f>'1.全体'!N25/'1.全体'!L25</f>
        <v>1586.7340425531916</v>
      </c>
      <c r="O24" s="378"/>
      <c r="P24" s="374">
        <f>'1.全体'!T25/'1.全体'!P25</f>
        <v>51324.5</v>
      </c>
      <c r="Q24" s="337"/>
      <c r="R24" s="396">
        <f>'1.全体'!R25/'1.全体'!P25</f>
        <v>30.166666666666668</v>
      </c>
      <c r="S24" s="338"/>
      <c r="T24" s="374">
        <f>'1.全体'!T25/'1.全体'!R25</f>
        <v>1701.3646408839779</v>
      </c>
      <c r="U24" s="335"/>
      <c r="V24" s="374">
        <f>'1.全体'!Z25/'1.全体'!V25</f>
        <v>51838.5</v>
      </c>
      <c r="W24" s="336"/>
      <c r="X24" s="396">
        <f>'1.全体'!X25/'1.全体'!V25</f>
        <v>33</v>
      </c>
      <c r="Y24" s="398"/>
      <c r="Z24" s="374">
        <f>'1.全体'!Z25/'1.全体'!X25</f>
        <v>1570.8636363636363</v>
      </c>
      <c r="AA24" s="302"/>
      <c r="AB24" s="374">
        <f>'1.全体'!AF25/'1.全体'!AB25</f>
        <v>51260.5</v>
      </c>
      <c r="AC24" s="399"/>
      <c r="AD24" s="396">
        <f>'1.全体'!AD25/'1.全体'!AB25</f>
        <v>33.666666666666664</v>
      </c>
      <c r="AE24" s="399"/>
      <c r="AF24" s="374">
        <f>'1.全体'!AF25/'1.全体'!AD25</f>
        <v>1522.5891089108911</v>
      </c>
      <c r="AG24" s="215"/>
      <c r="AH24" s="374">
        <f>'1.全体'!AL25/'1.全体'!AH25</f>
        <v>28667</v>
      </c>
      <c r="AI24" s="399"/>
      <c r="AJ24" s="396">
        <f>'1.全体'!AJ25/'1.全体'!AH25</f>
        <v>16.5</v>
      </c>
      <c r="AK24" s="399"/>
      <c r="AL24" s="374">
        <f>'1.全体'!AL25/'1.全体'!AJ25</f>
        <v>1737.3939393939395</v>
      </c>
      <c r="AM24" s="215"/>
      <c r="AN24" s="374">
        <f>'1.全体'!AR25/'1.全体'!AN25</f>
        <v>16471.666666666668</v>
      </c>
      <c r="AO24" s="399"/>
      <c r="AP24" s="396">
        <f>'1.全体'!AP25/'1.全体'!AN25</f>
        <v>10.5</v>
      </c>
      <c r="AQ24" s="399"/>
      <c r="AR24" s="374">
        <f>'1.全体'!AR25/'1.全体'!AP25</f>
        <v>1568.7301587301588</v>
      </c>
      <c r="AS24" s="215"/>
      <c r="AT24" s="17">
        <v>25</v>
      </c>
    </row>
    <row r="25" spans="1:46" ht="22.5" customHeight="1">
      <c r="A25" s="17">
        <v>26</v>
      </c>
      <c r="B25" s="28" t="s">
        <v>44</v>
      </c>
      <c r="C25" s="38"/>
      <c r="D25" s="374">
        <f>'1.全体'!H26/'1.全体'!D26</f>
        <v>24480.857142857141</v>
      </c>
      <c r="E25" s="337"/>
      <c r="F25" s="396">
        <f>'1.全体'!F26/'1.全体'!D26</f>
        <v>13</v>
      </c>
      <c r="G25" s="348"/>
      <c r="H25" s="337">
        <f>'1.全体'!H26/'1.全体'!F26</f>
        <v>1883.1428571428571</v>
      </c>
      <c r="I25" s="334"/>
      <c r="J25" s="374">
        <f>'1.全体'!N26/'1.全体'!J26</f>
        <v>44015.333333333336</v>
      </c>
      <c r="K25" s="337"/>
      <c r="L25" s="396">
        <f>'1.全体'!L26/'1.全体'!J26</f>
        <v>16.333333333333332</v>
      </c>
      <c r="M25" s="338"/>
      <c r="N25" s="374">
        <f>'1.全体'!N26/'1.全体'!L26</f>
        <v>2694.8163265306121</v>
      </c>
      <c r="O25" s="378"/>
      <c r="P25" s="374">
        <f>'1.全体'!T26/'1.全体'!P26</f>
        <v>51600.833333333336</v>
      </c>
      <c r="Q25" s="337"/>
      <c r="R25" s="396">
        <f>'1.全体'!R26/'1.全体'!P26</f>
        <v>16.166666666666668</v>
      </c>
      <c r="S25" s="338"/>
      <c r="T25" s="374">
        <f>'1.全体'!T26/'1.全体'!R26</f>
        <v>3191.8041237113403</v>
      </c>
      <c r="U25" s="335"/>
      <c r="V25" s="374">
        <f>'1.全体'!Z26/'1.全体'!V26</f>
        <v>43556.5</v>
      </c>
      <c r="W25" s="336"/>
      <c r="X25" s="396">
        <f>'1.全体'!X26/'1.全体'!V26</f>
        <v>15.666666666666666</v>
      </c>
      <c r="Y25" s="398"/>
      <c r="Z25" s="374">
        <f>'1.全体'!Z26/'1.全体'!X26</f>
        <v>2780.2021276595747</v>
      </c>
      <c r="AA25" s="302"/>
      <c r="AB25" s="374">
        <f>'1.全体'!AF26/'1.全体'!AB26</f>
        <v>47353.5</v>
      </c>
      <c r="AC25" s="399"/>
      <c r="AD25" s="396">
        <f>'1.全体'!AD26/'1.全体'!AB26</f>
        <v>16.5</v>
      </c>
      <c r="AE25" s="399"/>
      <c r="AF25" s="374">
        <f>'1.全体'!AF26/'1.全体'!AD26</f>
        <v>2869.909090909091</v>
      </c>
      <c r="AG25" s="215"/>
      <c r="AH25" s="374">
        <f>'1.全体'!AL26/'1.全体'!AH26</f>
        <v>61321.666666666664</v>
      </c>
      <c r="AI25" s="399"/>
      <c r="AJ25" s="396">
        <f>'1.全体'!AJ26/'1.全体'!AH26</f>
        <v>16</v>
      </c>
      <c r="AK25" s="399"/>
      <c r="AL25" s="374">
        <f>'1.全体'!AL26/'1.全体'!AJ26</f>
        <v>3832.6041666666665</v>
      </c>
      <c r="AM25" s="215"/>
      <c r="AN25" s="374">
        <f>'1.全体'!AR26/'1.全体'!AN26</f>
        <v>22889.3</v>
      </c>
      <c r="AO25" s="399"/>
      <c r="AP25" s="396">
        <f>'1.全体'!AP26/'1.全体'!AN26</f>
        <v>10.8</v>
      </c>
      <c r="AQ25" s="399"/>
      <c r="AR25" s="374">
        <f>'1.全体'!AR26/'1.全体'!AP26</f>
        <v>2119.3796296296296</v>
      </c>
      <c r="AS25" s="215"/>
      <c r="AT25" s="17">
        <v>26</v>
      </c>
    </row>
    <row r="26" spans="1:46" ht="22.5" customHeight="1">
      <c r="A26" s="17">
        <v>27</v>
      </c>
      <c r="B26" s="28" t="s">
        <v>45</v>
      </c>
      <c r="C26" s="38"/>
      <c r="D26" s="374" t="s">
        <v>274</v>
      </c>
      <c r="E26" s="337"/>
      <c r="F26" s="396">
        <f>'1.全体'!F27/'1.全体'!D27</f>
        <v>12</v>
      </c>
      <c r="G26" s="348"/>
      <c r="H26" s="337" t="s">
        <v>274</v>
      </c>
      <c r="I26" s="334"/>
      <c r="J26" s="374" t="s">
        <v>274</v>
      </c>
      <c r="K26" s="337"/>
      <c r="L26" s="396">
        <f>'1.全体'!L27/'1.全体'!J27</f>
        <v>13</v>
      </c>
      <c r="M26" s="338"/>
      <c r="N26" s="374" t="s">
        <v>274</v>
      </c>
      <c r="O26" s="378"/>
      <c r="P26" s="374" t="s">
        <v>274</v>
      </c>
      <c r="Q26" s="337"/>
      <c r="R26" s="396">
        <f>'1.全体'!R27/'1.全体'!P27</f>
        <v>13</v>
      </c>
      <c r="S26" s="338"/>
      <c r="T26" s="374" t="s">
        <v>274</v>
      </c>
      <c r="U26" s="335"/>
      <c r="V26" s="374" t="s">
        <v>274</v>
      </c>
      <c r="W26" s="336"/>
      <c r="X26" s="396">
        <f>'1.全体'!X27/'1.全体'!V27</f>
        <v>13</v>
      </c>
      <c r="Y26" s="398"/>
      <c r="Z26" s="374" t="s">
        <v>274</v>
      </c>
      <c r="AA26" s="302"/>
      <c r="AB26" s="374" t="s">
        <v>274</v>
      </c>
      <c r="AC26" s="399"/>
      <c r="AD26" s="396">
        <f>'1.全体'!AD27/'1.全体'!AB27</f>
        <v>9</v>
      </c>
      <c r="AE26" s="399"/>
      <c r="AF26" s="374" t="s">
        <v>274</v>
      </c>
      <c r="AG26" s="215"/>
      <c r="AH26" s="374" t="s">
        <v>274</v>
      </c>
      <c r="AI26" s="399"/>
      <c r="AJ26" s="396">
        <f>'1.全体'!AJ27/'1.全体'!AH27</f>
        <v>7.5</v>
      </c>
      <c r="AK26" s="399"/>
      <c r="AL26" s="374" t="s">
        <v>274</v>
      </c>
      <c r="AM26" s="215"/>
      <c r="AN26" s="374" t="s">
        <v>274</v>
      </c>
      <c r="AO26" s="399"/>
      <c r="AP26" s="396">
        <f>'1.全体'!AP27/'1.全体'!AN27</f>
        <v>7.5</v>
      </c>
      <c r="AQ26" s="399"/>
      <c r="AR26" s="374" t="s">
        <v>274</v>
      </c>
      <c r="AS26" s="215"/>
      <c r="AT26" s="17">
        <v>27</v>
      </c>
    </row>
    <row r="27" spans="1:46" ht="22.5" customHeight="1">
      <c r="A27" s="17">
        <v>28</v>
      </c>
      <c r="B27" s="28" t="s">
        <v>46</v>
      </c>
      <c r="C27" s="38"/>
      <c r="D27" s="374" t="s">
        <v>274</v>
      </c>
      <c r="E27" s="337"/>
      <c r="F27" s="396">
        <f>'1.全体'!F28/'1.全体'!D28</f>
        <v>20</v>
      </c>
      <c r="G27" s="348"/>
      <c r="H27" s="337" t="s">
        <v>274</v>
      </c>
      <c r="I27" s="334"/>
      <c r="J27" s="374" t="s">
        <v>274</v>
      </c>
      <c r="K27" s="337"/>
      <c r="L27" s="396">
        <f>'1.全体'!L28/'1.全体'!J28</f>
        <v>23</v>
      </c>
      <c r="M27" s="338"/>
      <c r="N27" s="374" t="s">
        <v>274</v>
      </c>
      <c r="O27" s="378"/>
      <c r="P27" s="374" t="s">
        <v>274</v>
      </c>
      <c r="Q27" s="337"/>
      <c r="R27" s="396">
        <f>'1.全体'!R28/'1.全体'!P28</f>
        <v>23</v>
      </c>
      <c r="S27" s="338"/>
      <c r="T27" s="374" t="s">
        <v>274</v>
      </c>
      <c r="U27" s="335"/>
      <c r="V27" s="374" t="s">
        <v>274</v>
      </c>
      <c r="W27" s="336"/>
      <c r="X27" s="396">
        <f>'1.全体'!X28/'1.全体'!V28</f>
        <v>22</v>
      </c>
      <c r="Y27" s="398"/>
      <c r="Z27" s="374" t="s">
        <v>274</v>
      </c>
      <c r="AA27" s="302"/>
      <c r="AB27" s="374" t="s">
        <v>274</v>
      </c>
      <c r="AC27" s="399"/>
      <c r="AD27" s="396">
        <f>'1.全体'!AD28/'1.全体'!AB28</f>
        <v>20</v>
      </c>
      <c r="AE27" s="399"/>
      <c r="AF27" s="374" t="s">
        <v>274</v>
      </c>
      <c r="AG27" s="215"/>
      <c r="AH27" s="374" t="s">
        <v>274</v>
      </c>
      <c r="AI27" s="399"/>
      <c r="AJ27" s="396">
        <f>'1.全体'!AJ28/'1.全体'!AH28</f>
        <v>21</v>
      </c>
      <c r="AK27" s="399"/>
      <c r="AL27" s="374" t="s">
        <v>274</v>
      </c>
      <c r="AM27" s="215"/>
      <c r="AN27" s="374" t="s">
        <v>274</v>
      </c>
      <c r="AO27" s="399"/>
      <c r="AP27" s="396">
        <f>'1.全体'!AP28/'1.全体'!AN28</f>
        <v>21</v>
      </c>
      <c r="AQ27" s="399"/>
      <c r="AR27" s="374" t="s">
        <v>274</v>
      </c>
      <c r="AS27" s="215"/>
      <c r="AT27" s="17">
        <v>28</v>
      </c>
    </row>
    <row r="28" spans="1:46" ht="22.5" customHeight="1">
      <c r="A28" s="17">
        <v>29</v>
      </c>
      <c r="B28" s="28" t="s">
        <v>47</v>
      </c>
      <c r="C28" s="38"/>
      <c r="D28" s="374" t="s">
        <v>274</v>
      </c>
      <c r="E28" s="337"/>
      <c r="F28" s="396">
        <f>'1.全体'!F29/'1.全体'!D29</f>
        <v>28.5</v>
      </c>
      <c r="G28" s="348"/>
      <c r="H28" s="337" t="s">
        <v>274</v>
      </c>
      <c r="I28" s="334"/>
      <c r="J28" s="374" t="s">
        <v>274</v>
      </c>
      <c r="K28" s="337"/>
      <c r="L28" s="396">
        <f>'1.全体'!L29/'1.全体'!J29</f>
        <v>24</v>
      </c>
      <c r="M28" s="338"/>
      <c r="N28" s="374" t="s">
        <v>274</v>
      </c>
      <c r="O28" s="378"/>
      <c r="P28" s="374" t="s">
        <v>274</v>
      </c>
      <c r="Q28" s="337"/>
      <c r="R28" s="396">
        <f>'1.全体'!R29/'1.全体'!P29</f>
        <v>24</v>
      </c>
      <c r="S28" s="338"/>
      <c r="T28" s="374" t="s">
        <v>274</v>
      </c>
      <c r="U28" s="335"/>
      <c r="V28" s="374" t="s">
        <v>274</v>
      </c>
      <c r="W28" s="336"/>
      <c r="X28" s="396">
        <f>'1.全体'!X29/'1.全体'!V29</f>
        <v>22.5</v>
      </c>
      <c r="Y28" s="398"/>
      <c r="Z28" s="374" t="s">
        <v>274</v>
      </c>
      <c r="AA28" s="302"/>
      <c r="AB28" s="374" t="s">
        <v>274</v>
      </c>
      <c r="AC28" s="399"/>
      <c r="AD28" s="396">
        <f>'1.全体'!AD29/'1.全体'!AB29</f>
        <v>24</v>
      </c>
      <c r="AE28" s="399"/>
      <c r="AF28" s="374" t="s">
        <v>274</v>
      </c>
      <c r="AG28" s="215"/>
      <c r="AH28" s="374" t="s">
        <v>274</v>
      </c>
      <c r="AI28" s="399"/>
      <c r="AJ28" s="396">
        <f>'1.全体'!AJ29/'1.全体'!AH29</f>
        <v>28</v>
      </c>
      <c r="AK28" s="399"/>
      <c r="AL28" s="374" t="s">
        <v>274</v>
      </c>
      <c r="AM28" s="215"/>
      <c r="AN28" s="374" t="s">
        <v>274</v>
      </c>
      <c r="AO28" s="399"/>
      <c r="AP28" s="396">
        <f>'1.全体'!AP29/'1.全体'!AN29</f>
        <v>26.5</v>
      </c>
      <c r="AQ28" s="399"/>
      <c r="AR28" s="374" t="s">
        <v>274</v>
      </c>
      <c r="AS28" s="215"/>
      <c r="AT28" s="17">
        <v>29</v>
      </c>
    </row>
    <row r="29" spans="1:46" ht="22.5" customHeight="1">
      <c r="A29" s="17">
        <v>30</v>
      </c>
      <c r="B29" s="28" t="s">
        <v>48</v>
      </c>
      <c r="C29" s="38"/>
      <c r="D29" s="32" t="s">
        <v>6</v>
      </c>
      <c r="E29" s="33"/>
      <c r="F29" s="345" t="s">
        <v>6</v>
      </c>
      <c r="G29" s="346"/>
      <c r="H29" s="33" t="s">
        <v>6</v>
      </c>
      <c r="I29" s="334"/>
      <c r="J29" s="32" t="s">
        <v>6</v>
      </c>
      <c r="K29" s="33"/>
      <c r="L29" s="345" t="s">
        <v>6</v>
      </c>
      <c r="M29" s="346"/>
      <c r="N29" s="33" t="s">
        <v>6</v>
      </c>
      <c r="O29" s="378"/>
      <c r="P29" s="32" t="s">
        <v>6</v>
      </c>
      <c r="Q29" s="33"/>
      <c r="R29" s="345" t="s">
        <v>6</v>
      </c>
      <c r="S29" s="346"/>
      <c r="T29" s="33" t="s">
        <v>6</v>
      </c>
      <c r="U29" s="335"/>
      <c r="V29" s="32" t="s">
        <v>6</v>
      </c>
      <c r="W29" s="33"/>
      <c r="X29" s="345" t="s">
        <v>6</v>
      </c>
      <c r="Y29" s="346"/>
      <c r="Z29" s="33" t="s">
        <v>6</v>
      </c>
      <c r="AA29" s="302"/>
      <c r="AB29" s="32" t="s">
        <v>6</v>
      </c>
      <c r="AC29" s="33"/>
      <c r="AD29" s="345" t="s">
        <v>6</v>
      </c>
      <c r="AE29" s="346"/>
      <c r="AF29" s="33" t="s">
        <v>6</v>
      </c>
      <c r="AG29" s="215"/>
      <c r="AH29" s="32" t="s">
        <v>6</v>
      </c>
      <c r="AI29" s="33"/>
      <c r="AJ29" s="345" t="s">
        <v>6</v>
      </c>
      <c r="AK29" s="346"/>
      <c r="AL29" s="33" t="s">
        <v>6</v>
      </c>
      <c r="AM29" s="215"/>
      <c r="AN29" s="32" t="s">
        <v>6</v>
      </c>
      <c r="AO29" s="33"/>
      <c r="AP29" s="345" t="s">
        <v>6</v>
      </c>
      <c r="AQ29" s="346"/>
      <c r="AR29" s="33" t="s">
        <v>6</v>
      </c>
      <c r="AS29" s="215"/>
      <c r="AT29" s="17">
        <v>30</v>
      </c>
    </row>
    <row r="30" spans="1:46" ht="22.5" customHeight="1">
      <c r="A30" s="17">
        <v>31</v>
      </c>
      <c r="B30" s="28" t="s">
        <v>49</v>
      </c>
      <c r="C30" s="38"/>
      <c r="D30" s="374" t="s">
        <v>274</v>
      </c>
      <c r="E30" s="337"/>
      <c r="F30" s="396">
        <f>'1.全体'!F31/'1.全体'!D31</f>
        <v>5</v>
      </c>
      <c r="G30" s="348"/>
      <c r="H30" s="337" t="s">
        <v>274</v>
      </c>
      <c r="I30" s="334"/>
      <c r="J30" s="32" t="s">
        <v>6</v>
      </c>
      <c r="K30" s="33"/>
      <c r="L30" s="345" t="s">
        <v>6</v>
      </c>
      <c r="M30" s="346"/>
      <c r="N30" s="33" t="s">
        <v>6</v>
      </c>
      <c r="O30" s="378"/>
      <c r="P30" s="32" t="s">
        <v>6</v>
      </c>
      <c r="Q30" s="33"/>
      <c r="R30" s="345" t="s">
        <v>6</v>
      </c>
      <c r="S30" s="346"/>
      <c r="T30" s="33" t="s">
        <v>6</v>
      </c>
      <c r="U30" s="335"/>
      <c r="V30" s="32" t="s">
        <v>6</v>
      </c>
      <c r="W30" s="33"/>
      <c r="X30" s="345" t="s">
        <v>6</v>
      </c>
      <c r="Y30" s="346"/>
      <c r="Z30" s="33" t="s">
        <v>6</v>
      </c>
      <c r="AA30" s="302"/>
      <c r="AB30" s="32" t="s">
        <v>6</v>
      </c>
      <c r="AC30" s="33"/>
      <c r="AD30" s="345" t="s">
        <v>6</v>
      </c>
      <c r="AE30" s="346"/>
      <c r="AF30" s="33" t="s">
        <v>6</v>
      </c>
      <c r="AG30" s="215"/>
      <c r="AH30" s="32" t="s">
        <v>6</v>
      </c>
      <c r="AI30" s="33"/>
      <c r="AJ30" s="345" t="s">
        <v>6</v>
      </c>
      <c r="AK30" s="346"/>
      <c r="AL30" s="33" t="s">
        <v>6</v>
      </c>
      <c r="AM30" s="215"/>
      <c r="AN30" s="32" t="s">
        <v>6</v>
      </c>
      <c r="AO30" s="33"/>
      <c r="AP30" s="345" t="s">
        <v>6</v>
      </c>
      <c r="AQ30" s="346"/>
      <c r="AR30" s="33" t="s">
        <v>6</v>
      </c>
      <c r="AS30" s="215"/>
      <c r="AT30" s="17">
        <v>31</v>
      </c>
    </row>
    <row r="31" spans="1:46" ht="22.5" customHeight="1">
      <c r="A31" s="20">
        <v>32</v>
      </c>
      <c r="B31" s="29" t="s">
        <v>50</v>
      </c>
      <c r="C31" s="40"/>
      <c r="D31" s="403" t="s">
        <v>274</v>
      </c>
      <c r="E31" s="339"/>
      <c r="F31" s="404">
        <f>'1.全体'!F32/'1.全体'!D32</f>
        <v>8</v>
      </c>
      <c r="G31" s="349"/>
      <c r="H31" s="339" t="s">
        <v>274</v>
      </c>
      <c r="I31" s="340"/>
      <c r="J31" s="403" t="s">
        <v>274</v>
      </c>
      <c r="K31" s="341"/>
      <c r="L31" s="404">
        <f>'1.全体'!L32/'1.全体'!J32</f>
        <v>10.5</v>
      </c>
      <c r="M31" s="347"/>
      <c r="N31" s="339" t="s">
        <v>274</v>
      </c>
      <c r="O31" s="379"/>
      <c r="P31" s="403" t="s">
        <v>274</v>
      </c>
      <c r="Q31" s="341"/>
      <c r="R31" s="404">
        <f>'1.全体'!R32/'1.全体'!P32</f>
        <v>10.5</v>
      </c>
      <c r="S31" s="347"/>
      <c r="T31" s="339" t="s">
        <v>274</v>
      </c>
      <c r="U31" s="342"/>
      <c r="V31" s="403">
        <f>'1.全体'!Z32/'1.全体'!V32</f>
        <v>10010.333333333334</v>
      </c>
      <c r="W31" s="343"/>
      <c r="X31" s="404">
        <f>'1.全体'!X32/'1.全体'!V32</f>
        <v>11</v>
      </c>
      <c r="Y31" s="405"/>
      <c r="Z31" s="403">
        <f>'1.全体'!Z32/'1.全体'!X32</f>
        <v>910.030303030303</v>
      </c>
      <c r="AA31" s="303"/>
      <c r="AB31" s="403">
        <f>'1.全体'!AF32/'1.全体'!AB32</f>
        <v>11182</v>
      </c>
      <c r="AC31" s="406"/>
      <c r="AD31" s="404">
        <f>'1.全体'!AD32/'1.全体'!AB32</f>
        <v>9.6666666666666661</v>
      </c>
      <c r="AE31" s="406"/>
      <c r="AF31" s="403">
        <f>'1.全体'!AF32/'1.全体'!AD32</f>
        <v>1156.7586206896551</v>
      </c>
      <c r="AG31" s="216"/>
      <c r="AH31" s="403">
        <f>'1.全体'!AL32/'1.全体'!AH32</f>
        <v>24228.400000000001</v>
      </c>
      <c r="AI31" s="406"/>
      <c r="AJ31" s="404">
        <f>'1.全体'!AJ32/'1.全体'!AH32</f>
        <v>13.8</v>
      </c>
      <c r="AK31" s="406"/>
      <c r="AL31" s="403">
        <f>'1.全体'!AL32/'1.全体'!AJ32</f>
        <v>1755.6811594202898</v>
      </c>
      <c r="AM31" s="216"/>
      <c r="AN31" s="403">
        <f>'1.全体'!AR32/'1.全体'!AN32</f>
        <v>9191.3333333333339</v>
      </c>
      <c r="AO31" s="406"/>
      <c r="AP31" s="404">
        <f>'1.全体'!AP32/'1.全体'!AN32</f>
        <v>6.5</v>
      </c>
      <c r="AQ31" s="406"/>
      <c r="AR31" s="403">
        <f>'1.全体'!AR32/'1.全体'!AP32</f>
        <v>1414.051282051282</v>
      </c>
      <c r="AS31" s="216"/>
      <c r="AT31" s="20">
        <v>32</v>
      </c>
    </row>
    <row r="32" spans="1:46" s="1" customFormat="1" ht="12.75" customHeight="1">
      <c r="A32" s="500" t="s">
        <v>337</v>
      </c>
      <c r="B32" s="146"/>
      <c r="C32" s="147"/>
      <c r="D32" s="146"/>
      <c r="E32" s="148"/>
      <c r="F32" s="148"/>
      <c r="G32" s="148"/>
      <c r="H32" s="146"/>
      <c r="I32" s="148"/>
      <c r="J32" s="146"/>
      <c r="K32" s="148"/>
      <c r="L32" s="148"/>
      <c r="M32" s="148"/>
      <c r="N32" s="344"/>
      <c r="O32" s="148"/>
      <c r="P32" s="148"/>
      <c r="Q32" s="148"/>
      <c r="S32" s="149"/>
      <c r="U32" s="149"/>
      <c r="V32" s="149"/>
      <c r="W32" s="149"/>
      <c r="Y32" s="149"/>
      <c r="Z32" s="149"/>
      <c r="AA32" s="149"/>
      <c r="AB32" s="149"/>
      <c r="AC32" s="149"/>
      <c r="AD32" s="390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520" t="s">
        <v>340</v>
      </c>
    </row>
    <row r="33" spans="1:46" s="1" customFormat="1" ht="12.75" customHeight="1">
      <c r="A33" s="106" t="s">
        <v>347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49"/>
      <c r="U33" s="363"/>
      <c r="V33" s="363"/>
      <c r="W33" s="363"/>
      <c r="Y33" s="389"/>
      <c r="Z33" s="389"/>
      <c r="AA33" s="389"/>
      <c r="AB33" s="389"/>
      <c r="AC33" s="389"/>
      <c r="AD33" s="391"/>
      <c r="AE33" s="389"/>
      <c r="AF33" s="389"/>
      <c r="AG33" s="389"/>
      <c r="AH33" s="389"/>
      <c r="AI33" s="389"/>
      <c r="AJ33" s="389"/>
      <c r="AK33" s="389"/>
      <c r="AL33" s="389"/>
      <c r="AM33" s="389"/>
      <c r="AN33" s="389"/>
      <c r="AO33" s="389"/>
      <c r="AP33" s="389"/>
      <c r="AQ33" s="389"/>
      <c r="AR33" s="389"/>
      <c r="AS33" s="389"/>
      <c r="AT33" s="521" t="s">
        <v>342</v>
      </c>
    </row>
    <row r="34" spans="1:46" s="1" customFormat="1" ht="12.75" customHeight="1">
      <c r="A34" s="102" t="s">
        <v>345</v>
      </c>
      <c r="B34" s="146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538" t="s">
        <v>341</v>
      </c>
    </row>
    <row r="35" spans="1:46" s="1" customFormat="1">
      <c r="A35" s="391" t="s">
        <v>352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83"/>
      <c r="T35" s="83"/>
      <c r="U35" s="4"/>
      <c r="V35" s="4"/>
      <c r="W35" s="4"/>
      <c r="X35" s="4"/>
      <c r="Y35" s="4"/>
      <c r="Z35" s="4"/>
      <c r="AA35" s="4"/>
      <c r="AB35" s="84"/>
      <c r="AC35" s="83"/>
      <c r="AD35" s="83"/>
      <c r="AE35" s="83"/>
      <c r="AF35" s="83"/>
      <c r="AG35" s="4"/>
      <c r="AH35" s="84"/>
      <c r="AI35" s="83"/>
      <c r="AJ35" s="83"/>
      <c r="AK35" s="83"/>
      <c r="AL35" s="83"/>
      <c r="AM35" s="4"/>
      <c r="AN35" s="84"/>
      <c r="AO35" s="83"/>
      <c r="AP35" s="83"/>
      <c r="AQ35" s="83"/>
      <c r="AR35" s="83"/>
      <c r="AS35" s="4"/>
    </row>
    <row r="36" spans="1:46">
      <c r="T36" s="83"/>
    </row>
  </sheetData>
  <mergeCells count="25">
    <mergeCell ref="A1:AT1"/>
    <mergeCell ref="AP4:AQ5"/>
    <mergeCell ref="AR4:AS5"/>
    <mergeCell ref="J4:K5"/>
    <mergeCell ref="V4:V5"/>
    <mergeCell ref="X4:X5"/>
    <mergeCell ref="AT3:AT5"/>
    <mergeCell ref="AN4:AO5"/>
    <mergeCell ref="D4:E5"/>
    <mergeCell ref="AD4:AE5"/>
    <mergeCell ref="AH4:AI5"/>
    <mergeCell ref="AL4:AM5"/>
    <mergeCell ref="N4:O5"/>
    <mergeCell ref="T4:U5"/>
    <mergeCell ref="AB4:AC5"/>
    <mergeCell ref="L4:M5"/>
    <mergeCell ref="AJ4:AK5"/>
    <mergeCell ref="AF4:AG5"/>
    <mergeCell ref="A6:C6"/>
    <mergeCell ref="A3:C5"/>
    <mergeCell ref="Z4:AA5"/>
    <mergeCell ref="F4:G5"/>
    <mergeCell ref="H4:I5"/>
    <mergeCell ref="P4:Q5"/>
    <mergeCell ref="R4:S5"/>
  </mergeCells>
  <phoneticPr fontId="5"/>
  <pageMargins left="0.70866141732283472" right="0.11811023622047245" top="0.94488188976377963" bottom="0.74803149606299213" header="0.31496062992125984" footer="0.31496062992125984"/>
  <pageSetup paperSize="9" scale="69" orientation="landscape" blackAndWhite="1" r:id="rId1"/>
  <ignoredErrors>
    <ignoredError sqref="A8 AT8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94"/>
  <sheetViews>
    <sheetView showGridLines="0" view="pageBreakPreview" topLeftCell="U19" zoomScale="80" zoomScaleNormal="100" zoomScaleSheetLayoutView="80" workbookViewId="0">
      <selection activeCell="W15" sqref="W15"/>
    </sheetView>
  </sheetViews>
  <sheetFormatPr defaultRowHeight="13.5"/>
  <cols>
    <col min="1" max="1" width="15.7109375" style="8" customWidth="1"/>
    <col min="2" max="2" width="14.28515625" style="9" hidden="1" customWidth="1"/>
    <col min="3" max="3" width="0.85546875" style="9" hidden="1" customWidth="1"/>
    <col min="4" max="4" width="13.7109375" style="9" hidden="1" customWidth="1"/>
    <col min="5" max="5" width="0.85546875" style="9" hidden="1" customWidth="1"/>
    <col min="6" max="6" width="7.85546875" style="9" hidden="1" customWidth="1"/>
    <col min="7" max="7" width="0.85546875" style="9" hidden="1" customWidth="1"/>
    <col min="8" max="8" width="14.28515625" style="9" hidden="1" customWidth="1"/>
    <col min="9" max="9" width="0.85546875" style="9" hidden="1" customWidth="1"/>
    <col min="10" max="10" width="14.5703125" style="9" hidden="1" customWidth="1"/>
    <col min="11" max="11" width="0.85546875" style="9" hidden="1" customWidth="1"/>
    <col min="12" max="12" width="7.85546875" style="9" hidden="1" customWidth="1"/>
    <col min="13" max="13" width="0.85546875" style="9" hidden="1" customWidth="1"/>
    <col min="14" max="14" width="14.28515625" style="9" customWidth="1"/>
    <col min="15" max="15" width="0.85546875" style="9" customWidth="1"/>
    <col min="16" max="16" width="13.7109375" style="9" customWidth="1"/>
    <col min="17" max="17" width="0.85546875" style="9" customWidth="1"/>
    <col min="18" max="18" width="7.85546875" style="9" customWidth="1"/>
    <col min="19" max="19" width="0.85546875" style="9" customWidth="1"/>
    <col min="20" max="20" width="14.28515625" style="9" customWidth="1"/>
    <col min="21" max="21" width="0.85546875" style="9" customWidth="1"/>
    <col min="22" max="22" width="13.7109375" style="9" customWidth="1"/>
    <col min="23" max="23" width="0.85546875" style="9" customWidth="1"/>
    <col min="24" max="24" width="7.85546875" style="9" customWidth="1"/>
    <col min="25" max="25" width="0.85546875" style="9" customWidth="1"/>
    <col min="26" max="26" width="14.28515625" style="9" customWidth="1"/>
    <col min="27" max="27" width="0.85546875" style="9" customWidth="1"/>
    <col min="28" max="28" width="13.7109375" style="9" customWidth="1"/>
    <col min="29" max="29" width="0.85546875" style="9" customWidth="1"/>
    <col min="30" max="30" width="7.85546875" style="9" customWidth="1"/>
    <col min="31" max="31" width="0.85546875" style="9" customWidth="1"/>
    <col min="32" max="32" width="14.28515625" style="9" customWidth="1"/>
    <col min="33" max="33" width="0.85546875" style="9" customWidth="1"/>
    <col min="34" max="34" width="13.7109375" style="9" customWidth="1"/>
    <col min="35" max="35" width="0.85546875" style="9" customWidth="1"/>
    <col min="36" max="36" width="7.85546875" style="9" customWidth="1"/>
    <col min="37" max="37" width="0.85546875" style="9" customWidth="1"/>
    <col min="38" max="38" width="14.28515625" style="9" customWidth="1"/>
    <col min="39" max="39" width="0.85546875" style="9" customWidth="1"/>
    <col min="40" max="40" width="13.7109375" style="9" customWidth="1"/>
    <col min="41" max="41" width="0.85546875" style="9" customWidth="1"/>
    <col min="42" max="42" width="7.85546875" style="9" customWidth="1"/>
    <col min="43" max="43" width="0.85546875" style="9" customWidth="1"/>
    <col min="44" max="44" width="10.7109375" style="9" customWidth="1"/>
    <col min="45" max="16384" width="9.140625" style="9"/>
  </cols>
  <sheetData>
    <row r="1" spans="1:44" ht="22.9" customHeight="1">
      <c r="A1" s="596" t="s">
        <v>7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6"/>
      <c r="Q1" s="596"/>
      <c r="R1" s="596"/>
      <c r="S1" s="596"/>
      <c r="T1" s="596"/>
      <c r="U1" s="596"/>
      <c r="V1" s="596"/>
      <c r="W1" s="596"/>
      <c r="X1" s="596"/>
      <c r="Y1" s="596"/>
      <c r="Z1" s="596"/>
      <c r="AA1" s="596"/>
      <c r="AB1" s="596"/>
      <c r="AC1" s="596"/>
      <c r="AD1" s="596"/>
      <c r="AE1" s="596"/>
      <c r="AF1" s="596"/>
      <c r="AG1" s="596"/>
      <c r="AH1" s="596"/>
      <c r="AI1" s="596"/>
      <c r="AJ1" s="596"/>
      <c r="AK1" s="596"/>
      <c r="AL1" s="596"/>
      <c r="AM1" s="596"/>
      <c r="AN1" s="596"/>
      <c r="AO1" s="596"/>
      <c r="AP1" s="596"/>
      <c r="AQ1" s="596"/>
      <c r="AR1" s="596"/>
    </row>
    <row r="2" spans="1:44" ht="22.9" customHeight="1" thickBot="1">
      <c r="A2" s="41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2"/>
    </row>
    <row r="3" spans="1:44" ht="18" customHeight="1" thickTop="1">
      <c r="A3" s="606" t="s">
        <v>15</v>
      </c>
      <c r="B3" s="58" t="str">
        <f>+'1.全体'!D3</f>
        <v>平成２７年(平成２８年調査)</v>
      </c>
      <c r="C3" s="59"/>
      <c r="D3" s="59"/>
      <c r="E3" s="59"/>
      <c r="F3" s="59"/>
      <c r="G3" s="27"/>
      <c r="H3" s="58" t="str">
        <f>+'1.全体'!J3</f>
        <v>平成２８年(平成２９年調査)</v>
      </c>
      <c r="I3" s="59"/>
      <c r="J3" s="59"/>
      <c r="K3" s="59"/>
      <c r="L3" s="59"/>
      <c r="M3" s="27"/>
      <c r="N3" s="58" t="str">
        <f>+'1.全体'!P3</f>
        <v>平成２９年(平成３０年調査)</v>
      </c>
      <c r="O3" s="59"/>
      <c r="P3" s="59"/>
      <c r="Q3" s="59"/>
      <c r="R3" s="59"/>
      <c r="S3" s="27"/>
      <c r="T3" s="58" t="str">
        <f>+'1.全体'!V3</f>
        <v>平成３０年(令和元年調査)</v>
      </c>
      <c r="U3" s="59"/>
      <c r="V3" s="59"/>
      <c r="W3" s="59"/>
      <c r="X3" s="59"/>
      <c r="Y3" s="27"/>
      <c r="Z3" s="58" t="str">
        <f>+'1.全体'!AB3</f>
        <v>令和元年(令和２年調査)</v>
      </c>
      <c r="AA3" s="59"/>
      <c r="AB3" s="59"/>
      <c r="AC3" s="59"/>
      <c r="AD3" s="59"/>
      <c r="AE3" s="27"/>
      <c r="AF3" s="58" t="str">
        <f>+'1.全体'!AH3</f>
        <v>令和２年(令和３年調査)</v>
      </c>
      <c r="AG3" s="59"/>
      <c r="AH3" s="59"/>
      <c r="AI3" s="59"/>
      <c r="AJ3" s="59"/>
      <c r="AK3" s="27"/>
      <c r="AL3" s="58" t="str">
        <f>+'1.全体'!AN3</f>
        <v>令和３年(令和４年調査)</v>
      </c>
      <c r="AM3" s="59"/>
      <c r="AN3" s="59"/>
      <c r="AO3" s="59"/>
      <c r="AP3" s="59"/>
      <c r="AQ3" s="27"/>
      <c r="AR3" s="597" t="s">
        <v>15</v>
      </c>
    </row>
    <row r="4" spans="1:44" ht="13.5" customHeight="1">
      <c r="A4" s="607"/>
      <c r="B4" s="595" t="s">
        <v>54</v>
      </c>
      <c r="C4" s="590"/>
      <c r="D4" s="589" t="s">
        <v>26</v>
      </c>
      <c r="E4" s="590"/>
      <c r="F4" s="593" t="s">
        <v>271</v>
      </c>
      <c r="G4" s="594"/>
      <c r="H4" s="595" t="s">
        <v>54</v>
      </c>
      <c r="I4" s="590"/>
      <c r="J4" s="589" t="s">
        <v>26</v>
      </c>
      <c r="K4" s="590"/>
      <c r="L4" s="593" t="s">
        <v>287</v>
      </c>
      <c r="M4" s="594"/>
      <c r="N4" s="595" t="s">
        <v>54</v>
      </c>
      <c r="O4" s="590"/>
      <c r="P4" s="589" t="s">
        <v>26</v>
      </c>
      <c r="Q4" s="590"/>
      <c r="R4" s="593" t="s">
        <v>322</v>
      </c>
      <c r="S4" s="594"/>
      <c r="T4" s="595" t="s">
        <v>54</v>
      </c>
      <c r="U4" s="590"/>
      <c r="V4" s="589" t="s">
        <v>26</v>
      </c>
      <c r="W4" s="590"/>
      <c r="X4" s="593" t="s">
        <v>322</v>
      </c>
      <c r="Y4" s="594"/>
      <c r="Z4" s="595" t="s">
        <v>54</v>
      </c>
      <c r="AA4" s="590"/>
      <c r="AB4" s="589" t="s">
        <v>26</v>
      </c>
      <c r="AC4" s="590"/>
      <c r="AD4" s="593" t="s">
        <v>322</v>
      </c>
      <c r="AE4" s="594"/>
      <c r="AF4" s="595" t="s">
        <v>54</v>
      </c>
      <c r="AG4" s="590"/>
      <c r="AH4" s="602" t="s">
        <v>26</v>
      </c>
      <c r="AI4" s="603"/>
      <c r="AJ4" s="593" t="s">
        <v>322</v>
      </c>
      <c r="AK4" s="594"/>
      <c r="AL4" s="595" t="s">
        <v>54</v>
      </c>
      <c r="AM4" s="590"/>
      <c r="AN4" s="602" t="s">
        <v>26</v>
      </c>
      <c r="AO4" s="603"/>
      <c r="AP4" s="593" t="s">
        <v>322</v>
      </c>
      <c r="AQ4" s="594"/>
      <c r="AR4" s="598"/>
    </row>
    <row r="5" spans="1:44" ht="13.5" customHeight="1">
      <c r="A5" s="608"/>
      <c r="B5" s="591"/>
      <c r="C5" s="592"/>
      <c r="D5" s="591"/>
      <c r="E5" s="592"/>
      <c r="F5" s="160" t="s">
        <v>202</v>
      </c>
      <c r="G5" s="161"/>
      <c r="H5" s="591"/>
      <c r="I5" s="592"/>
      <c r="J5" s="591"/>
      <c r="K5" s="592"/>
      <c r="L5" s="289" t="s">
        <v>202</v>
      </c>
      <c r="M5" s="290"/>
      <c r="N5" s="591"/>
      <c r="O5" s="592"/>
      <c r="P5" s="591"/>
      <c r="Q5" s="592"/>
      <c r="R5" s="289" t="s">
        <v>202</v>
      </c>
      <c r="S5" s="290"/>
      <c r="T5" s="591"/>
      <c r="U5" s="592"/>
      <c r="V5" s="591"/>
      <c r="W5" s="592"/>
      <c r="X5" s="289" t="s">
        <v>202</v>
      </c>
      <c r="Y5" s="290"/>
      <c r="Z5" s="591"/>
      <c r="AA5" s="592"/>
      <c r="AB5" s="591"/>
      <c r="AC5" s="592"/>
      <c r="AD5" s="289" t="s">
        <v>202</v>
      </c>
      <c r="AE5" s="290"/>
      <c r="AF5" s="591"/>
      <c r="AG5" s="592"/>
      <c r="AH5" s="604"/>
      <c r="AI5" s="605"/>
      <c r="AJ5" s="453" t="s">
        <v>202</v>
      </c>
      <c r="AK5" s="454"/>
      <c r="AL5" s="591"/>
      <c r="AM5" s="592"/>
      <c r="AN5" s="604"/>
      <c r="AO5" s="605"/>
      <c r="AP5" s="516" t="s">
        <v>202</v>
      </c>
      <c r="AQ5" s="517"/>
      <c r="AR5" s="555"/>
    </row>
    <row r="6" spans="1:44" ht="24.75" customHeight="1">
      <c r="A6" s="159" t="s">
        <v>55</v>
      </c>
      <c r="B6" s="217">
        <v>242</v>
      </c>
      <c r="C6" s="218"/>
      <c r="D6" s="350" t="e">
        <f>B6-#REF!</f>
        <v>#REF!</v>
      </c>
      <c r="E6" s="218"/>
      <c r="F6" s="219">
        <v>100</v>
      </c>
      <c r="G6" s="219"/>
      <c r="H6" s="220">
        <v>218</v>
      </c>
      <c r="I6" s="221"/>
      <c r="J6" s="504">
        <f>H6-B6</f>
        <v>-24</v>
      </c>
      <c r="K6" s="221"/>
      <c r="L6" s="222">
        <v>100</v>
      </c>
      <c r="M6" s="222"/>
      <c r="N6" s="220">
        <v>210</v>
      </c>
      <c r="O6" s="221"/>
      <c r="P6" s="504">
        <f>N6-H6</f>
        <v>-8</v>
      </c>
      <c r="Q6" s="221"/>
      <c r="R6" s="222">
        <f>N6/H6*100</f>
        <v>96.330275229357795</v>
      </c>
      <c r="S6" s="222"/>
      <c r="T6" s="384">
        <v>210</v>
      </c>
      <c r="U6" s="222"/>
      <c r="V6" s="504">
        <f>T6-N6</f>
        <v>0</v>
      </c>
      <c r="W6" s="222"/>
      <c r="X6" s="222">
        <f>T6/H6*100</f>
        <v>96.330275229357795</v>
      </c>
      <c r="Y6" s="222"/>
      <c r="Z6" s="220">
        <v>212</v>
      </c>
      <c r="AA6" s="221"/>
      <c r="AB6" s="504">
        <f>Z6-T6</f>
        <v>2</v>
      </c>
      <c r="AC6" s="221"/>
      <c r="AD6" s="222">
        <f>Z6/H6*100</f>
        <v>97.247706422018354</v>
      </c>
      <c r="AE6" s="222"/>
      <c r="AF6" s="220">
        <v>209</v>
      </c>
      <c r="AG6" s="221"/>
      <c r="AH6" s="504">
        <f>AF6-Z6</f>
        <v>-3</v>
      </c>
      <c r="AI6" s="221"/>
      <c r="AJ6" s="222">
        <f>AF6/H6*100</f>
        <v>95.87155963302753</v>
      </c>
      <c r="AK6" s="222"/>
      <c r="AL6" s="220">
        <f>'1.全体'!AN7</f>
        <v>255</v>
      </c>
      <c r="AM6" s="221"/>
      <c r="AN6" s="504">
        <f>AL6-AF6</f>
        <v>46</v>
      </c>
      <c r="AO6" s="221"/>
      <c r="AP6" s="222">
        <f>AL6/N6*100</f>
        <v>121.42857142857142</v>
      </c>
      <c r="AQ6" s="222"/>
      <c r="AR6" s="85" t="s">
        <v>55</v>
      </c>
    </row>
    <row r="7" spans="1:44" ht="5.25" customHeight="1">
      <c r="A7" s="19"/>
      <c r="B7" s="223"/>
      <c r="C7" s="224"/>
      <c r="D7" s="224"/>
      <c r="E7" s="224"/>
      <c r="F7" s="225"/>
      <c r="G7" s="225"/>
      <c r="H7" s="226"/>
      <c r="I7" s="227"/>
      <c r="J7" s="227"/>
      <c r="K7" s="227"/>
      <c r="L7" s="228"/>
      <c r="M7" s="228"/>
      <c r="N7" s="226"/>
      <c r="O7" s="227"/>
      <c r="P7" s="227"/>
      <c r="Q7" s="227"/>
      <c r="R7" s="228"/>
      <c r="S7" s="228"/>
      <c r="T7" s="387"/>
      <c r="U7" s="228"/>
      <c r="V7" s="228"/>
      <c r="W7" s="228"/>
      <c r="X7" s="228"/>
      <c r="Y7" s="228"/>
      <c r="Z7" s="226"/>
      <c r="AA7" s="227"/>
      <c r="AB7" s="227"/>
      <c r="AC7" s="227"/>
      <c r="AD7" s="228"/>
      <c r="AE7" s="228"/>
      <c r="AF7" s="226"/>
      <c r="AG7" s="227"/>
      <c r="AH7" s="227"/>
      <c r="AI7" s="227"/>
      <c r="AJ7" s="228"/>
      <c r="AK7" s="228"/>
      <c r="AL7" s="226"/>
      <c r="AM7" s="227"/>
      <c r="AN7" s="227"/>
      <c r="AO7" s="227"/>
      <c r="AP7" s="228"/>
      <c r="AQ7" s="228"/>
      <c r="AR7" s="86"/>
    </row>
    <row r="8" spans="1:44" ht="20.100000000000001" customHeight="1">
      <c r="A8" s="22" t="s">
        <v>320</v>
      </c>
      <c r="B8" s="64"/>
      <c r="C8" s="44"/>
      <c r="D8" s="231"/>
      <c r="E8" s="229"/>
      <c r="F8" s="230"/>
      <c r="G8" s="230"/>
      <c r="H8" s="64"/>
      <c r="I8" s="62"/>
      <c r="J8" s="231"/>
      <c r="K8" s="231"/>
      <c r="L8" s="351"/>
      <c r="M8" s="352"/>
      <c r="N8" s="534" t="s">
        <v>321</v>
      </c>
      <c r="O8" s="62"/>
      <c r="P8" s="535" t="s">
        <v>321</v>
      </c>
      <c r="Q8" s="62"/>
      <c r="R8" s="540" t="s">
        <v>321</v>
      </c>
      <c r="S8" s="352"/>
      <c r="T8" s="534" t="s">
        <v>321</v>
      </c>
      <c r="U8" s="62"/>
      <c r="V8" s="535" t="s">
        <v>321</v>
      </c>
      <c r="W8" s="62"/>
      <c r="X8" s="540" t="s">
        <v>321</v>
      </c>
      <c r="Y8" s="352"/>
      <c r="Z8" s="534" t="s">
        <v>321</v>
      </c>
      <c r="AA8" s="62"/>
      <c r="AB8" s="535" t="s">
        <v>321</v>
      </c>
      <c r="AC8" s="62"/>
      <c r="AD8" s="540" t="s">
        <v>321</v>
      </c>
      <c r="AE8" s="232"/>
      <c r="AF8" s="534" t="s">
        <v>321</v>
      </c>
      <c r="AG8" s="62"/>
      <c r="AH8" s="535" t="s">
        <v>321</v>
      </c>
      <c r="AI8" s="62"/>
      <c r="AJ8" s="540" t="s">
        <v>321</v>
      </c>
      <c r="AK8" s="232"/>
      <c r="AL8" s="64">
        <v>40</v>
      </c>
      <c r="AM8" s="62"/>
      <c r="AN8" s="535" t="s">
        <v>321</v>
      </c>
      <c r="AO8" s="62"/>
      <c r="AP8" s="540" t="s">
        <v>321</v>
      </c>
      <c r="AQ8" s="232"/>
      <c r="AR8" s="87" t="s">
        <v>323</v>
      </c>
    </row>
    <row r="9" spans="1:44" ht="20.100000000000001" customHeight="1">
      <c r="A9" s="22" t="s">
        <v>191</v>
      </c>
      <c r="B9" s="64">
        <v>87</v>
      </c>
      <c r="C9" s="44"/>
      <c r="D9" s="231" t="e">
        <f>B9-#REF!</f>
        <v>#REF!</v>
      </c>
      <c r="E9" s="229"/>
      <c r="F9" s="230">
        <v>100</v>
      </c>
      <c r="G9" s="230"/>
      <c r="H9" s="64">
        <v>57</v>
      </c>
      <c r="I9" s="62"/>
      <c r="J9" s="231">
        <f>H9-B9</f>
        <v>-30</v>
      </c>
      <c r="K9" s="231"/>
      <c r="L9" s="351">
        <v>100</v>
      </c>
      <c r="M9" s="352"/>
      <c r="N9" s="64">
        <v>52</v>
      </c>
      <c r="O9" s="62"/>
      <c r="P9" s="62">
        <f>N9-H9</f>
        <v>-5</v>
      </c>
      <c r="Q9" s="62"/>
      <c r="R9" s="352">
        <f t="shared" ref="R9:R14" si="0">N9/H9*100</f>
        <v>91.228070175438589</v>
      </c>
      <c r="S9" s="352"/>
      <c r="T9" s="386">
        <v>59</v>
      </c>
      <c r="U9" s="352"/>
      <c r="V9" s="62">
        <f>T9-N9</f>
        <v>7</v>
      </c>
      <c r="W9" s="352"/>
      <c r="X9" s="352">
        <f t="shared" ref="X9:X14" si="1">T9/H9*100</f>
        <v>103.50877192982458</v>
      </c>
      <c r="Y9" s="352"/>
      <c r="Z9" s="64">
        <v>62</v>
      </c>
      <c r="AA9" s="62"/>
      <c r="AB9" s="62">
        <f>Z9-T9</f>
        <v>3</v>
      </c>
      <c r="AC9" s="62"/>
      <c r="AD9" s="352">
        <f t="shared" ref="AD9:AD14" si="2">Z9/H9*100</f>
        <v>108.77192982456141</v>
      </c>
      <c r="AE9" s="232"/>
      <c r="AF9" s="64">
        <v>70</v>
      </c>
      <c r="AG9" s="62"/>
      <c r="AH9" s="62">
        <f>AF9-Z9</f>
        <v>8</v>
      </c>
      <c r="AI9" s="62"/>
      <c r="AJ9" s="352">
        <f>AF9/H9*100</f>
        <v>122.80701754385966</v>
      </c>
      <c r="AK9" s="232"/>
      <c r="AL9" s="64">
        <v>65</v>
      </c>
      <c r="AM9" s="62"/>
      <c r="AN9" s="62">
        <f>AL9-AF9</f>
        <v>-5</v>
      </c>
      <c r="AO9" s="62"/>
      <c r="AP9" s="352">
        <f>AL9/N9*100</f>
        <v>125</v>
      </c>
      <c r="AQ9" s="232"/>
      <c r="AR9" s="87" t="s">
        <v>56</v>
      </c>
    </row>
    <row r="10" spans="1:44" ht="20.100000000000001" customHeight="1">
      <c r="A10" s="17" t="s">
        <v>57</v>
      </c>
      <c r="B10" s="64">
        <v>54</v>
      </c>
      <c r="C10" s="44"/>
      <c r="D10" s="231" t="e">
        <f>B10-#REF!</f>
        <v>#REF!</v>
      </c>
      <c r="E10" s="229"/>
      <c r="F10" s="230">
        <v>100</v>
      </c>
      <c r="G10" s="230"/>
      <c r="H10" s="64">
        <v>51</v>
      </c>
      <c r="I10" s="62"/>
      <c r="J10" s="231">
        <f t="shared" ref="J10:J14" si="3">H10-B10</f>
        <v>-3</v>
      </c>
      <c r="K10" s="231"/>
      <c r="L10" s="351">
        <v>100</v>
      </c>
      <c r="M10" s="232"/>
      <c r="N10" s="64">
        <v>53</v>
      </c>
      <c r="O10" s="62"/>
      <c r="P10" s="231">
        <f t="shared" ref="P10:P14" si="4">N10-H10</f>
        <v>2</v>
      </c>
      <c r="Q10" s="231"/>
      <c r="R10" s="352">
        <f t="shared" si="0"/>
        <v>103.92156862745099</v>
      </c>
      <c r="S10" s="232"/>
      <c r="T10" s="386">
        <v>42</v>
      </c>
      <c r="U10" s="232"/>
      <c r="V10" s="231">
        <f t="shared" ref="V10:V14" si="5">T10-N10</f>
        <v>-11</v>
      </c>
      <c r="W10" s="232"/>
      <c r="X10" s="352">
        <f t="shared" si="1"/>
        <v>82.35294117647058</v>
      </c>
      <c r="Y10" s="232"/>
      <c r="Z10" s="64">
        <v>45</v>
      </c>
      <c r="AA10" s="62"/>
      <c r="AB10" s="231">
        <f t="shared" ref="AB10:AB14" si="6">Z10-T10</f>
        <v>3</v>
      </c>
      <c r="AC10" s="231"/>
      <c r="AD10" s="352">
        <f t="shared" si="2"/>
        <v>88.235294117647058</v>
      </c>
      <c r="AE10" s="232"/>
      <c r="AF10" s="64">
        <v>37</v>
      </c>
      <c r="AG10" s="62"/>
      <c r="AH10" s="231">
        <f t="shared" ref="AH10:AH14" si="7">AF10-Z10</f>
        <v>-8</v>
      </c>
      <c r="AI10" s="231"/>
      <c r="AJ10" s="352">
        <f>AF10/H10*100</f>
        <v>72.549019607843135</v>
      </c>
      <c r="AK10" s="232"/>
      <c r="AL10" s="64">
        <v>47</v>
      </c>
      <c r="AM10" s="62"/>
      <c r="AN10" s="231">
        <f t="shared" ref="AN10:AN14" si="8">AL10-AF10</f>
        <v>10</v>
      </c>
      <c r="AO10" s="231"/>
      <c r="AP10" s="352">
        <f>AL10/N10*100</f>
        <v>88.679245283018872</v>
      </c>
      <c r="AQ10" s="232"/>
      <c r="AR10" s="87" t="s">
        <v>58</v>
      </c>
    </row>
    <row r="11" spans="1:44" ht="20.100000000000001" customHeight="1">
      <c r="A11" s="17" t="s">
        <v>59</v>
      </c>
      <c r="B11" s="64">
        <v>40</v>
      </c>
      <c r="C11" s="44"/>
      <c r="D11" s="231" t="e">
        <f>B11-#REF!</f>
        <v>#REF!</v>
      </c>
      <c r="E11" s="229"/>
      <c r="F11" s="230">
        <v>100</v>
      </c>
      <c r="G11" s="230"/>
      <c r="H11" s="64">
        <v>39</v>
      </c>
      <c r="I11" s="62"/>
      <c r="J11" s="231">
        <f t="shared" si="3"/>
        <v>-1</v>
      </c>
      <c r="K11" s="231"/>
      <c r="L11" s="351">
        <v>100</v>
      </c>
      <c r="M11" s="232"/>
      <c r="N11" s="64">
        <v>29</v>
      </c>
      <c r="O11" s="62"/>
      <c r="P11" s="231">
        <f t="shared" si="4"/>
        <v>-10</v>
      </c>
      <c r="Q11" s="231"/>
      <c r="R11" s="352">
        <f t="shared" si="0"/>
        <v>74.358974358974365</v>
      </c>
      <c r="S11" s="232"/>
      <c r="T11" s="386">
        <v>35</v>
      </c>
      <c r="U11" s="232"/>
      <c r="V11" s="231">
        <f t="shared" si="5"/>
        <v>6</v>
      </c>
      <c r="W11" s="232"/>
      <c r="X11" s="352">
        <f t="shared" si="1"/>
        <v>89.743589743589752</v>
      </c>
      <c r="Y11" s="232"/>
      <c r="Z11" s="64">
        <v>35</v>
      </c>
      <c r="AA11" s="62"/>
      <c r="AB11" s="231">
        <f t="shared" si="6"/>
        <v>0</v>
      </c>
      <c r="AC11" s="231"/>
      <c r="AD11" s="352">
        <f t="shared" si="2"/>
        <v>89.743589743589752</v>
      </c>
      <c r="AE11" s="232"/>
      <c r="AF11" s="64">
        <v>39</v>
      </c>
      <c r="AG11" s="62"/>
      <c r="AH11" s="231">
        <f t="shared" si="7"/>
        <v>4</v>
      </c>
      <c r="AI11" s="231"/>
      <c r="AJ11" s="352">
        <f t="shared" ref="AJ11:AJ14" si="9">AF11/H11*100</f>
        <v>100</v>
      </c>
      <c r="AK11" s="232"/>
      <c r="AL11" s="64">
        <v>36</v>
      </c>
      <c r="AM11" s="62"/>
      <c r="AN11" s="231">
        <f t="shared" si="8"/>
        <v>-3</v>
      </c>
      <c r="AO11" s="231"/>
      <c r="AP11" s="352">
        <f t="shared" ref="AP11" si="10">AL11/N11*100</f>
        <v>124.13793103448276</v>
      </c>
      <c r="AQ11" s="232"/>
      <c r="AR11" s="87" t="s">
        <v>14</v>
      </c>
    </row>
    <row r="12" spans="1:44" ht="20.100000000000001" customHeight="1">
      <c r="A12" s="17" t="s">
        <v>60</v>
      </c>
      <c r="B12" s="64">
        <v>20</v>
      </c>
      <c r="C12" s="44"/>
      <c r="D12" s="231" t="e">
        <f>B12-#REF!</f>
        <v>#REF!</v>
      </c>
      <c r="E12" s="229"/>
      <c r="F12" s="230">
        <v>100</v>
      </c>
      <c r="G12" s="230"/>
      <c r="H12" s="64">
        <v>25</v>
      </c>
      <c r="I12" s="62"/>
      <c r="J12" s="231">
        <f t="shared" si="3"/>
        <v>5</v>
      </c>
      <c r="K12" s="231"/>
      <c r="L12" s="351">
        <v>100</v>
      </c>
      <c r="M12" s="232"/>
      <c r="N12" s="64">
        <v>32</v>
      </c>
      <c r="O12" s="62"/>
      <c r="P12" s="231">
        <f t="shared" si="4"/>
        <v>7</v>
      </c>
      <c r="Q12" s="231"/>
      <c r="R12" s="352">
        <f>N12/H12*100</f>
        <v>128</v>
      </c>
      <c r="S12" s="232"/>
      <c r="T12" s="386">
        <v>32</v>
      </c>
      <c r="U12" s="232"/>
      <c r="V12" s="231">
        <f t="shared" si="5"/>
        <v>0</v>
      </c>
      <c r="W12" s="232"/>
      <c r="X12" s="352">
        <f t="shared" si="1"/>
        <v>128</v>
      </c>
      <c r="Y12" s="232"/>
      <c r="Z12" s="64">
        <v>29</v>
      </c>
      <c r="AA12" s="62"/>
      <c r="AB12" s="231">
        <f t="shared" si="6"/>
        <v>-3</v>
      </c>
      <c r="AC12" s="231"/>
      <c r="AD12" s="352">
        <f t="shared" si="2"/>
        <v>115.99999999999999</v>
      </c>
      <c r="AE12" s="232"/>
      <c r="AF12" s="64">
        <v>27</v>
      </c>
      <c r="AG12" s="62"/>
      <c r="AH12" s="231">
        <f t="shared" si="7"/>
        <v>-2</v>
      </c>
      <c r="AI12" s="231"/>
      <c r="AJ12" s="352">
        <f>AF12/H12*100</f>
        <v>108</v>
      </c>
      <c r="AK12" s="232"/>
      <c r="AL12" s="64">
        <v>28</v>
      </c>
      <c r="AM12" s="62"/>
      <c r="AN12" s="231">
        <f t="shared" si="8"/>
        <v>1</v>
      </c>
      <c r="AO12" s="231"/>
      <c r="AP12" s="352">
        <f>AL12/N12*100</f>
        <v>87.5</v>
      </c>
      <c r="AQ12" s="232"/>
      <c r="AR12" s="87" t="s">
        <v>61</v>
      </c>
    </row>
    <row r="13" spans="1:44" ht="20.100000000000001" customHeight="1">
      <c r="A13" s="17" t="s">
        <v>16</v>
      </c>
      <c r="B13" s="64">
        <v>30</v>
      </c>
      <c r="C13" s="44"/>
      <c r="D13" s="231" t="e">
        <f>B13-#REF!</f>
        <v>#REF!</v>
      </c>
      <c r="E13" s="229"/>
      <c r="F13" s="230">
        <v>100</v>
      </c>
      <c r="G13" s="230"/>
      <c r="H13" s="64">
        <v>32</v>
      </c>
      <c r="I13" s="62"/>
      <c r="J13" s="231">
        <f t="shared" si="3"/>
        <v>2</v>
      </c>
      <c r="K13" s="231"/>
      <c r="L13" s="351">
        <v>100</v>
      </c>
      <c r="M13" s="232"/>
      <c r="N13" s="64">
        <v>31</v>
      </c>
      <c r="O13" s="62"/>
      <c r="P13" s="231">
        <f t="shared" si="4"/>
        <v>-1</v>
      </c>
      <c r="Q13" s="231"/>
      <c r="R13" s="352">
        <f t="shared" si="0"/>
        <v>96.875</v>
      </c>
      <c r="S13" s="232"/>
      <c r="T13" s="386">
        <v>29</v>
      </c>
      <c r="U13" s="232"/>
      <c r="V13" s="231">
        <f t="shared" si="5"/>
        <v>-2</v>
      </c>
      <c r="W13" s="232"/>
      <c r="X13" s="352">
        <f t="shared" si="1"/>
        <v>90.625</v>
      </c>
      <c r="Y13" s="232"/>
      <c r="Z13" s="64">
        <v>26</v>
      </c>
      <c r="AA13" s="62"/>
      <c r="AB13" s="231">
        <f t="shared" si="6"/>
        <v>-3</v>
      </c>
      <c r="AC13" s="231"/>
      <c r="AD13" s="352">
        <f t="shared" si="2"/>
        <v>81.25</v>
      </c>
      <c r="AE13" s="232"/>
      <c r="AF13" s="64">
        <v>21</v>
      </c>
      <c r="AG13" s="62"/>
      <c r="AH13" s="231">
        <f t="shared" si="7"/>
        <v>-5</v>
      </c>
      <c r="AI13" s="231"/>
      <c r="AJ13" s="352">
        <f t="shared" si="9"/>
        <v>65.625</v>
      </c>
      <c r="AK13" s="232"/>
      <c r="AL13" s="64">
        <v>22</v>
      </c>
      <c r="AM13" s="62"/>
      <c r="AN13" s="231">
        <f t="shared" si="8"/>
        <v>1</v>
      </c>
      <c r="AO13" s="231"/>
      <c r="AP13" s="352">
        <f t="shared" ref="AP13:AP14" si="11">AL13/N13*100</f>
        <v>70.967741935483872</v>
      </c>
      <c r="AQ13" s="232"/>
      <c r="AR13" s="87" t="s">
        <v>62</v>
      </c>
    </row>
    <row r="14" spans="1:44" ht="20.100000000000001" customHeight="1">
      <c r="A14" s="17" t="s">
        <v>17</v>
      </c>
      <c r="B14" s="64">
        <v>11</v>
      </c>
      <c r="C14" s="44"/>
      <c r="D14" s="231" t="e">
        <f>B14-#REF!</f>
        <v>#REF!</v>
      </c>
      <c r="E14" s="229"/>
      <c r="F14" s="230">
        <v>100</v>
      </c>
      <c r="G14" s="230"/>
      <c r="H14" s="64">
        <v>14</v>
      </c>
      <c r="I14" s="62"/>
      <c r="J14" s="231">
        <f t="shared" si="3"/>
        <v>3</v>
      </c>
      <c r="K14" s="231"/>
      <c r="L14" s="351">
        <v>100</v>
      </c>
      <c r="M14" s="232"/>
      <c r="N14" s="64">
        <v>13</v>
      </c>
      <c r="O14" s="62"/>
      <c r="P14" s="231">
        <f t="shared" si="4"/>
        <v>-1</v>
      </c>
      <c r="Q14" s="231"/>
      <c r="R14" s="352">
        <f t="shared" si="0"/>
        <v>92.857142857142861</v>
      </c>
      <c r="S14" s="232"/>
      <c r="T14" s="386">
        <v>13</v>
      </c>
      <c r="U14" s="232"/>
      <c r="V14" s="231">
        <f t="shared" si="5"/>
        <v>0</v>
      </c>
      <c r="W14" s="232"/>
      <c r="X14" s="352">
        <f t="shared" si="1"/>
        <v>92.857142857142861</v>
      </c>
      <c r="Y14" s="232"/>
      <c r="Z14" s="64">
        <v>15</v>
      </c>
      <c r="AA14" s="62"/>
      <c r="AB14" s="231">
        <f t="shared" si="6"/>
        <v>2</v>
      </c>
      <c r="AC14" s="231"/>
      <c r="AD14" s="352">
        <f t="shared" si="2"/>
        <v>107.14285714285714</v>
      </c>
      <c r="AE14" s="232"/>
      <c r="AF14" s="64">
        <v>15</v>
      </c>
      <c r="AG14" s="62"/>
      <c r="AH14" s="231">
        <f t="shared" si="7"/>
        <v>0</v>
      </c>
      <c r="AI14" s="231"/>
      <c r="AJ14" s="352">
        <f t="shared" si="9"/>
        <v>107.14285714285714</v>
      </c>
      <c r="AK14" s="232"/>
      <c r="AL14" s="64">
        <v>17</v>
      </c>
      <c r="AM14" s="62"/>
      <c r="AN14" s="231">
        <f t="shared" si="8"/>
        <v>2</v>
      </c>
      <c r="AO14" s="231"/>
      <c r="AP14" s="352">
        <f t="shared" si="11"/>
        <v>130.76923076923077</v>
      </c>
      <c r="AQ14" s="232"/>
      <c r="AR14" s="87" t="s">
        <v>210</v>
      </c>
    </row>
    <row r="15" spans="1:44" ht="5.25" customHeight="1">
      <c r="A15" s="20"/>
      <c r="B15" s="45"/>
      <c r="C15" s="46"/>
      <c r="D15" s="46"/>
      <c r="E15" s="46"/>
      <c r="F15" s="47"/>
      <c r="G15" s="47"/>
      <c r="H15" s="65"/>
      <c r="I15" s="63"/>
      <c r="J15" s="63"/>
      <c r="K15" s="63"/>
      <c r="L15" s="82"/>
      <c r="M15" s="82"/>
      <c r="N15" s="65"/>
      <c r="O15" s="63"/>
      <c r="P15" s="63"/>
      <c r="Q15" s="63"/>
      <c r="R15" s="82"/>
      <c r="S15" s="82"/>
      <c r="T15" s="383"/>
      <c r="U15" s="82"/>
      <c r="V15" s="82"/>
      <c r="W15" s="82"/>
      <c r="X15" s="82"/>
      <c r="Y15" s="82"/>
      <c r="Z15" s="65"/>
      <c r="AA15" s="63"/>
      <c r="AB15" s="63"/>
      <c r="AC15" s="63"/>
      <c r="AD15" s="82"/>
      <c r="AE15" s="82"/>
      <c r="AF15" s="65"/>
      <c r="AG15" s="63"/>
      <c r="AH15" s="63"/>
      <c r="AI15" s="63"/>
      <c r="AJ15" s="82"/>
      <c r="AK15" s="82"/>
      <c r="AL15" s="65"/>
      <c r="AM15" s="63"/>
      <c r="AN15" s="63"/>
      <c r="AO15" s="63"/>
      <c r="AP15" s="82"/>
      <c r="AQ15" s="82"/>
      <c r="AR15" s="88"/>
    </row>
    <row r="16" spans="1:44" ht="24.95" customHeight="1" thickBot="1">
      <c r="A16" s="21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452"/>
      <c r="AI16" s="452"/>
      <c r="AJ16" s="452"/>
      <c r="AK16" s="452"/>
      <c r="AL16" s="25"/>
      <c r="AM16" s="25"/>
      <c r="AN16" s="452"/>
      <c r="AO16" s="452"/>
      <c r="AP16" s="452"/>
      <c r="AQ16" s="452"/>
      <c r="AR16" s="48"/>
    </row>
    <row r="17" spans="1:60" ht="18" customHeight="1" thickTop="1">
      <c r="A17" s="606" t="s">
        <v>15</v>
      </c>
      <c r="B17" s="58" t="str">
        <f>B3</f>
        <v>平成２７年(平成２８年調査)</v>
      </c>
      <c r="C17" s="59"/>
      <c r="D17" s="59"/>
      <c r="E17" s="59"/>
      <c r="F17" s="59"/>
      <c r="G17" s="27"/>
      <c r="H17" s="58" t="str">
        <f>H3</f>
        <v>平成２８年(平成２９年調査)</v>
      </c>
      <c r="I17" s="59"/>
      <c r="J17" s="59"/>
      <c r="K17" s="59"/>
      <c r="L17" s="59"/>
      <c r="M17" s="27"/>
      <c r="N17" s="58" t="str">
        <f>N3</f>
        <v>平成２９年(平成３０年調査)</v>
      </c>
      <c r="O17" s="59"/>
      <c r="P17" s="59"/>
      <c r="Q17" s="59"/>
      <c r="R17" s="59"/>
      <c r="S17" s="27"/>
      <c r="T17" s="58" t="str">
        <f>T3</f>
        <v>平成３０年(令和元年調査)</v>
      </c>
      <c r="U17" s="59"/>
      <c r="V17" s="59"/>
      <c r="W17" s="59"/>
      <c r="X17" s="59"/>
      <c r="Y17" s="27"/>
      <c r="Z17" s="58" t="str">
        <f>Z3</f>
        <v>令和元年(令和２年調査)</v>
      </c>
      <c r="AA17" s="59"/>
      <c r="AB17" s="59"/>
      <c r="AC17" s="59"/>
      <c r="AD17" s="59"/>
      <c r="AE17" s="27"/>
      <c r="AF17" s="58" t="str">
        <f>AF3</f>
        <v>令和２年(令和３年調査)</v>
      </c>
      <c r="AG17" s="59"/>
      <c r="AH17" s="455"/>
      <c r="AI17" s="455"/>
      <c r="AJ17" s="455"/>
      <c r="AK17" s="456"/>
      <c r="AL17" s="58" t="str">
        <f>AL3</f>
        <v>令和３年(令和４年調査)</v>
      </c>
      <c r="AM17" s="59"/>
      <c r="AN17" s="455"/>
      <c r="AO17" s="455"/>
      <c r="AP17" s="455"/>
      <c r="AQ17" s="456"/>
      <c r="AR17" s="599" t="s">
        <v>15</v>
      </c>
    </row>
    <row r="18" spans="1:60" ht="13.5" customHeight="1">
      <c r="A18" s="607"/>
      <c r="B18" s="595" t="s">
        <v>27</v>
      </c>
      <c r="C18" s="590"/>
      <c r="D18" s="589" t="s">
        <v>26</v>
      </c>
      <c r="E18" s="590"/>
      <c r="F18" s="593" t="str">
        <f>+F4</f>
        <v>対H27</v>
      </c>
      <c r="G18" s="594"/>
      <c r="H18" s="595" t="s">
        <v>27</v>
      </c>
      <c r="I18" s="590"/>
      <c r="J18" s="589" t="s">
        <v>26</v>
      </c>
      <c r="K18" s="590"/>
      <c r="L18" s="593" t="s">
        <v>286</v>
      </c>
      <c r="M18" s="594"/>
      <c r="N18" s="595" t="s">
        <v>27</v>
      </c>
      <c r="O18" s="590"/>
      <c r="P18" s="589" t="s">
        <v>26</v>
      </c>
      <c r="Q18" s="590"/>
      <c r="R18" s="593" t="s">
        <v>322</v>
      </c>
      <c r="S18" s="594"/>
      <c r="T18" s="595" t="s">
        <v>27</v>
      </c>
      <c r="U18" s="590"/>
      <c r="V18" s="589" t="s">
        <v>26</v>
      </c>
      <c r="W18" s="590"/>
      <c r="X18" s="593" t="s">
        <v>322</v>
      </c>
      <c r="Y18" s="594"/>
      <c r="Z18" s="595" t="s">
        <v>27</v>
      </c>
      <c r="AA18" s="590"/>
      <c r="AB18" s="589" t="s">
        <v>26</v>
      </c>
      <c r="AC18" s="590"/>
      <c r="AD18" s="593" t="s">
        <v>322</v>
      </c>
      <c r="AE18" s="594"/>
      <c r="AF18" s="595" t="s">
        <v>27</v>
      </c>
      <c r="AG18" s="590"/>
      <c r="AH18" s="602" t="s">
        <v>26</v>
      </c>
      <c r="AI18" s="603"/>
      <c r="AJ18" s="593" t="s">
        <v>322</v>
      </c>
      <c r="AK18" s="594"/>
      <c r="AL18" s="595" t="s">
        <v>27</v>
      </c>
      <c r="AM18" s="590"/>
      <c r="AN18" s="602" t="s">
        <v>26</v>
      </c>
      <c r="AO18" s="603"/>
      <c r="AP18" s="593" t="s">
        <v>322</v>
      </c>
      <c r="AQ18" s="594"/>
      <c r="AR18" s="600"/>
    </row>
    <row r="19" spans="1:60" ht="13.5" customHeight="1">
      <c r="A19" s="608"/>
      <c r="B19" s="591"/>
      <c r="C19" s="592"/>
      <c r="D19" s="591"/>
      <c r="E19" s="592"/>
      <c r="F19" s="160" t="s">
        <v>202</v>
      </c>
      <c r="G19" s="161"/>
      <c r="H19" s="591"/>
      <c r="I19" s="592"/>
      <c r="J19" s="591"/>
      <c r="K19" s="592"/>
      <c r="L19" s="160" t="s">
        <v>202</v>
      </c>
      <c r="M19" s="161"/>
      <c r="N19" s="591"/>
      <c r="O19" s="592"/>
      <c r="P19" s="591"/>
      <c r="Q19" s="592"/>
      <c r="R19" s="160" t="s">
        <v>202</v>
      </c>
      <c r="S19" s="161"/>
      <c r="T19" s="591"/>
      <c r="U19" s="592"/>
      <c r="V19" s="591"/>
      <c r="W19" s="592"/>
      <c r="X19" s="289" t="s">
        <v>202</v>
      </c>
      <c r="Y19" s="290"/>
      <c r="Z19" s="591"/>
      <c r="AA19" s="592"/>
      <c r="AB19" s="591"/>
      <c r="AC19" s="592"/>
      <c r="AD19" s="160" t="s">
        <v>202</v>
      </c>
      <c r="AE19" s="161"/>
      <c r="AF19" s="591"/>
      <c r="AG19" s="592"/>
      <c r="AH19" s="604"/>
      <c r="AI19" s="605"/>
      <c r="AJ19" s="453" t="s">
        <v>202</v>
      </c>
      <c r="AK19" s="454"/>
      <c r="AL19" s="591"/>
      <c r="AM19" s="592"/>
      <c r="AN19" s="604"/>
      <c r="AO19" s="605"/>
      <c r="AP19" s="516" t="s">
        <v>202</v>
      </c>
      <c r="AQ19" s="517"/>
      <c r="AR19" s="601"/>
    </row>
    <row r="20" spans="1:60" ht="24.75" customHeight="1">
      <c r="A20" s="159" t="s">
        <v>55</v>
      </c>
      <c r="B20" s="217">
        <v>7240</v>
      </c>
      <c r="C20" s="218"/>
      <c r="D20" s="350" t="e">
        <f>B20-#REF!</f>
        <v>#REF!</v>
      </c>
      <c r="E20" s="218"/>
      <c r="F20" s="219">
        <v>100</v>
      </c>
      <c r="G20" s="219"/>
      <c r="H20" s="220">
        <v>7687</v>
      </c>
      <c r="I20" s="221"/>
      <c r="J20" s="504">
        <f>H20-B20</f>
        <v>447</v>
      </c>
      <c r="K20" s="221"/>
      <c r="L20" s="222">
        <v>100</v>
      </c>
      <c r="M20" s="222"/>
      <c r="N20" s="220">
        <v>7575</v>
      </c>
      <c r="O20" s="221"/>
      <c r="P20" s="504">
        <f>N20-H20</f>
        <v>-112</v>
      </c>
      <c r="Q20" s="221"/>
      <c r="R20" s="222">
        <f>N20/H20*100</f>
        <v>98.542994666319757</v>
      </c>
      <c r="S20" s="222"/>
      <c r="T20" s="384">
        <v>7376</v>
      </c>
      <c r="U20" s="222"/>
      <c r="V20" s="504">
        <f>T20-N20</f>
        <v>-199</v>
      </c>
      <c r="W20" s="222"/>
      <c r="X20" s="222">
        <f>T20/H20*100</f>
        <v>95.954208403798617</v>
      </c>
      <c r="Y20" s="222"/>
      <c r="Z20" s="220">
        <v>7401</v>
      </c>
      <c r="AA20" s="221"/>
      <c r="AB20" s="504">
        <f>Z20-T20</f>
        <v>25</v>
      </c>
      <c r="AC20" s="221"/>
      <c r="AD20" s="222">
        <f>Z20/H20*100</f>
        <v>96.279432808637949</v>
      </c>
      <c r="AE20" s="222"/>
      <c r="AF20" s="220">
        <v>6942</v>
      </c>
      <c r="AG20" s="221"/>
      <c r="AH20" s="504">
        <f>AF20-Z20</f>
        <v>-459</v>
      </c>
      <c r="AI20" s="221"/>
      <c r="AJ20" s="222">
        <f>AF20/H20*100</f>
        <v>90.308312735787695</v>
      </c>
      <c r="AK20" s="222"/>
      <c r="AL20" s="220">
        <f>'1.全体'!AP7</f>
        <v>7399</v>
      </c>
      <c r="AM20" s="221"/>
      <c r="AN20" s="504">
        <f>AL20-AF20</f>
        <v>457</v>
      </c>
      <c r="AO20" s="221"/>
      <c r="AP20" s="222">
        <f>AL20/N20*100</f>
        <v>97.676567656765684</v>
      </c>
      <c r="AQ20" s="222"/>
      <c r="AR20" s="85" t="s">
        <v>55</v>
      </c>
    </row>
    <row r="21" spans="1:60" ht="5.25" customHeight="1">
      <c r="A21" s="19"/>
      <c r="B21" s="223"/>
      <c r="C21" s="224"/>
      <c r="D21" s="224"/>
      <c r="E21" s="224"/>
      <c r="F21" s="225"/>
      <c r="G21" s="225"/>
      <c r="H21" s="226"/>
      <c r="I21" s="227"/>
      <c r="J21" s="227"/>
      <c r="K21" s="227"/>
      <c r="L21" s="228"/>
      <c r="M21" s="228"/>
      <c r="N21" s="226"/>
      <c r="O21" s="227"/>
      <c r="P21" s="227"/>
      <c r="Q21" s="227"/>
      <c r="R21" s="228"/>
      <c r="S21" s="228"/>
      <c r="T21" s="385"/>
      <c r="U21" s="228"/>
      <c r="V21" s="228"/>
      <c r="W21" s="228"/>
      <c r="X21" s="228"/>
      <c r="Y21" s="228"/>
      <c r="Z21" s="226"/>
      <c r="AA21" s="227"/>
      <c r="AB21" s="227"/>
      <c r="AC21" s="227"/>
      <c r="AD21" s="228"/>
      <c r="AE21" s="228"/>
      <c r="AF21" s="226"/>
      <c r="AG21" s="227"/>
      <c r="AH21" s="227"/>
      <c r="AI21" s="227"/>
      <c r="AJ21" s="228"/>
      <c r="AK21" s="228"/>
      <c r="AL21" s="226"/>
      <c r="AM21" s="227"/>
      <c r="AN21" s="227"/>
      <c r="AO21" s="227"/>
      <c r="AP21" s="228"/>
      <c r="AQ21" s="228"/>
      <c r="AR21" s="86"/>
    </row>
    <row r="22" spans="1:60" ht="20.100000000000001" customHeight="1">
      <c r="A22" s="22" t="s">
        <v>320</v>
      </c>
      <c r="B22" s="64"/>
      <c r="C22" s="44"/>
      <c r="D22" s="231"/>
      <c r="E22" s="229"/>
      <c r="F22" s="230"/>
      <c r="G22" s="230"/>
      <c r="H22" s="64"/>
      <c r="I22" s="62"/>
      <c r="J22" s="231"/>
      <c r="K22" s="231"/>
      <c r="L22" s="351"/>
      <c r="M22" s="352"/>
      <c r="N22" s="534" t="s">
        <v>321</v>
      </c>
      <c r="O22" s="62"/>
      <c r="P22" s="535" t="s">
        <v>321</v>
      </c>
      <c r="Q22" s="62"/>
      <c r="R22" s="540" t="s">
        <v>321</v>
      </c>
      <c r="S22" s="352"/>
      <c r="T22" s="534" t="s">
        <v>321</v>
      </c>
      <c r="U22" s="62"/>
      <c r="V22" s="535" t="s">
        <v>321</v>
      </c>
      <c r="W22" s="62"/>
      <c r="X22" s="540" t="s">
        <v>321</v>
      </c>
      <c r="Y22" s="352"/>
      <c r="Z22" s="534" t="s">
        <v>321</v>
      </c>
      <c r="AA22" s="62"/>
      <c r="AB22" s="535" t="s">
        <v>321</v>
      </c>
      <c r="AC22" s="62"/>
      <c r="AD22" s="540" t="s">
        <v>321</v>
      </c>
      <c r="AE22" s="232"/>
      <c r="AF22" s="534" t="s">
        <v>321</v>
      </c>
      <c r="AG22" s="62"/>
      <c r="AH22" s="535" t="s">
        <v>321</v>
      </c>
      <c r="AI22" s="62"/>
      <c r="AJ22" s="540" t="s">
        <v>321</v>
      </c>
      <c r="AK22" s="232"/>
      <c r="AL22" s="64">
        <v>85</v>
      </c>
      <c r="AM22" s="62"/>
      <c r="AN22" s="535" t="s">
        <v>321</v>
      </c>
      <c r="AO22" s="62"/>
      <c r="AP22" s="540" t="s">
        <v>321</v>
      </c>
      <c r="AQ22" s="232"/>
      <c r="AR22" s="87" t="s">
        <v>323</v>
      </c>
    </row>
    <row r="23" spans="1:60" ht="20.100000000000001" customHeight="1">
      <c r="A23" s="22" t="s">
        <v>191</v>
      </c>
      <c r="B23" s="64">
        <v>540</v>
      </c>
      <c r="C23" s="44"/>
      <c r="D23" s="231" t="e">
        <f>B23-#REF!</f>
        <v>#REF!</v>
      </c>
      <c r="E23" s="229"/>
      <c r="F23" s="230">
        <v>100</v>
      </c>
      <c r="G23" s="230"/>
      <c r="H23" s="64">
        <v>375</v>
      </c>
      <c r="I23" s="62"/>
      <c r="J23" s="231">
        <f t="shared" ref="J23:J28" si="12">H23-B23</f>
        <v>-165</v>
      </c>
      <c r="K23" s="231"/>
      <c r="L23" s="351">
        <v>100</v>
      </c>
      <c r="M23" s="232"/>
      <c r="N23" s="64">
        <v>330</v>
      </c>
      <c r="O23" s="62"/>
      <c r="P23" s="231">
        <f t="shared" ref="P23:P28" si="13">N23-H23</f>
        <v>-45</v>
      </c>
      <c r="Q23" s="231"/>
      <c r="R23" s="352">
        <f t="shared" ref="R23:R28" si="14">N23/H23*100</f>
        <v>88</v>
      </c>
      <c r="S23" s="232"/>
      <c r="T23" s="386">
        <v>404</v>
      </c>
      <c r="U23" s="232"/>
      <c r="V23" s="231">
        <f t="shared" ref="V23:V28" si="15">T23-N23</f>
        <v>74</v>
      </c>
      <c r="W23" s="232"/>
      <c r="X23" s="352">
        <f t="shared" ref="X23:X28" si="16">T23/H23*100</f>
        <v>107.73333333333332</v>
      </c>
      <c r="Y23" s="232"/>
      <c r="Z23" s="64">
        <v>407</v>
      </c>
      <c r="AA23" s="62"/>
      <c r="AB23" s="231">
        <f t="shared" ref="AB23:AB28" si="17">Z23-T23</f>
        <v>3</v>
      </c>
      <c r="AC23" s="231"/>
      <c r="AD23" s="352">
        <f t="shared" ref="AD23:AD28" si="18">Z23/H23*100</f>
        <v>108.53333333333333</v>
      </c>
      <c r="AE23" s="232"/>
      <c r="AF23" s="64">
        <v>444</v>
      </c>
      <c r="AG23" s="62"/>
      <c r="AH23" s="231">
        <f t="shared" ref="AH23:AH28" si="19">AF23-Z23</f>
        <v>37</v>
      </c>
      <c r="AI23" s="231"/>
      <c r="AJ23" s="352">
        <f>AF23/H23*100</f>
        <v>118.39999999999999</v>
      </c>
      <c r="AK23" s="232"/>
      <c r="AL23" s="64">
        <v>412</v>
      </c>
      <c r="AM23" s="62"/>
      <c r="AN23" s="231">
        <f t="shared" ref="AN23:AN28" si="20">AL23-AF23</f>
        <v>-32</v>
      </c>
      <c r="AO23" s="231"/>
      <c r="AP23" s="352">
        <f>AL23/N23*100</f>
        <v>124.84848484848486</v>
      </c>
      <c r="AQ23" s="232"/>
      <c r="AR23" s="87" t="s">
        <v>56</v>
      </c>
    </row>
    <row r="24" spans="1:60" ht="20.100000000000001" customHeight="1">
      <c r="A24" s="17" t="s">
        <v>57</v>
      </c>
      <c r="B24" s="64">
        <v>765</v>
      </c>
      <c r="C24" s="44"/>
      <c r="D24" s="231" t="e">
        <f>B24-#REF!</f>
        <v>#REF!</v>
      </c>
      <c r="E24" s="229"/>
      <c r="F24" s="230">
        <v>100</v>
      </c>
      <c r="G24" s="230"/>
      <c r="H24" s="64">
        <v>690</v>
      </c>
      <c r="I24" s="62"/>
      <c r="J24" s="231">
        <f t="shared" si="12"/>
        <v>-75</v>
      </c>
      <c r="K24" s="231"/>
      <c r="L24" s="351">
        <v>100</v>
      </c>
      <c r="M24" s="232"/>
      <c r="N24" s="64">
        <v>722</v>
      </c>
      <c r="O24" s="62"/>
      <c r="P24" s="231">
        <f t="shared" si="13"/>
        <v>32</v>
      </c>
      <c r="Q24" s="231"/>
      <c r="R24" s="352">
        <f t="shared" si="14"/>
        <v>104.6376811594203</v>
      </c>
      <c r="S24" s="232"/>
      <c r="T24" s="386">
        <v>577</v>
      </c>
      <c r="U24" s="232"/>
      <c r="V24" s="231">
        <f t="shared" si="15"/>
        <v>-145</v>
      </c>
      <c r="W24" s="232"/>
      <c r="X24" s="352">
        <f t="shared" si="16"/>
        <v>83.623188405797094</v>
      </c>
      <c r="Y24" s="232"/>
      <c r="Z24" s="64">
        <v>632</v>
      </c>
      <c r="AA24" s="62"/>
      <c r="AB24" s="231">
        <f t="shared" si="17"/>
        <v>55</v>
      </c>
      <c r="AC24" s="231"/>
      <c r="AD24" s="352">
        <f t="shared" si="18"/>
        <v>91.594202898550719</v>
      </c>
      <c r="AE24" s="232"/>
      <c r="AF24" s="64">
        <v>519</v>
      </c>
      <c r="AG24" s="62"/>
      <c r="AH24" s="231">
        <f t="shared" si="19"/>
        <v>-113</v>
      </c>
      <c r="AI24" s="231"/>
      <c r="AJ24" s="352">
        <f t="shared" ref="AJ24:AJ28" si="21">AF24/H24*100</f>
        <v>75.217391304347828</v>
      </c>
      <c r="AK24" s="232"/>
      <c r="AL24" s="64">
        <v>664</v>
      </c>
      <c r="AM24" s="62"/>
      <c r="AN24" s="231">
        <f t="shared" si="20"/>
        <v>145</v>
      </c>
      <c r="AO24" s="231"/>
      <c r="AP24" s="352">
        <f t="shared" ref="AP24" si="22">AL24/N24*100</f>
        <v>91.966759002770075</v>
      </c>
      <c r="AQ24" s="232"/>
      <c r="AR24" s="87" t="s">
        <v>58</v>
      </c>
    </row>
    <row r="25" spans="1:60" ht="20.100000000000001" customHeight="1">
      <c r="A25" s="17" t="s">
        <v>59</v>
      </c>
      <c r="B25" s="64">
        <v>992</v>
      </c>
      <c r="C25" s="44"/>
      <c r="D25" s="231" t="e">
        <f>B25-#REF!</f>
        <v>#REF!</v>
      </c>
      <c r="E25" s="229"/>
      <c r="F25" s="230">
        <v>100</v>
      </c>
      <c r="G25" s="230"/>
      <c r="H25" s="64">
        <v>948</v>
      </c>
      <c r="I25" s="62"/>
      <c r="J25" s="231">
        <f t="shared" si="12"/>
        <v>-44</v>
      </c>
      <c r="K25" s="231"/>
      <c r="L25" s="351">
        <v>100</v>
      </c>
      <c r="M25" s="232"/>
      <c r="N25" s="64">
        <v>709</v>
      </c>
      <c r="O25" s="62"/>
      <c r="P25" s="231">
        <f t="shared" si="13"/>
        <v>-239</v>
      </c>
      <c r="Q25" s="231"/>
      <c r="R25" s="352">
        <f t="shared" si="14"/>
        <v>74.789029535864984</v>
      </c>
      <c r="S25" s="232"/>
      <c r="T25" s="386">
        <v>847</v>
      </c>
      <c r="U25" s="232"/>
      <c r="V25" s="231">
        <f t="shared" si="15"/>
        <v>138</v>
      </c>
      <c r="W25" s="232"/>
      <c r="X25" s="352">
        <f t="shared" si="16"/>
        <v>89.345991561181435</v>
      </c>
      <c r="Y25" s="232"/>
      <c r="Z25" s="64">
        <v>861</v>
      </c>
      <c r="AA25" s="62"/>
      <c r="AB25" s="231">
        <f t="shared" si="17"/>
        <v>14</v>
      </c>
      <c r="AC25" s="231"/>
      <c r="AD25" s="352">
        <f t="shared" si="18"/>
        <v>90.822784810126578</v>
      </c>
      <c r="AE25" s="232"/>
      <c r="AF25" s="64">
        <v>947</v>
      </c>
      <c r="AG25" s="62"/>
      <c r="AH25" s="231">
        <f t="shared" si="19"/>
        <v>86</v>
      </c>
      <c r="AI25" s="231"/>
      <c r="AJ25" s="352">
        <f>AF25/H25*100</f>
        <v>99.894514767932492</v>
      </c>
      <c r="AK25" s="232"/>
      <c r="AL25" s="64">
        <v>882</v>
      </c>
      <c r="AM25" s="62"/>
      <c r="AN25" s="231">
        <f t="shared" si="20"/>
        <v>-65</v>
      </c>
      <c r="AO25" s="231"/>
      <c r="AP25" s="352">
        <f>AL25/N25*100</f>
        <v>124.40056417489423</v>
      </c>
      <c r="AQ25" s="232"/>
      <c r="AR25" s="87" t="s">
        <v>14</v>
      </c>
    </row>
    <row r="26" spans="1:60" ht="20.100000000000001" customHeight="1">
      <c r="A26" s="17" t="s">
        <v>60</v>
      </c>
      <c r="B26" s="64">
        <v>790</v>
      </c>
      <c r="C26" s="44"/>
      <c r="D26" s="231" t="e">
        <f>B26-#REF!</f>
        <v>#REF!</v>
      </c>
      <c r="E26" s="229"/>
      <c r="F26" s="230">
        <v>100</v>
      </c>
      <c r="G26" s="230"/>
      <c r="H26" s="64">
        <v>951</v>
      </c>
      <c r="I26" s="62"/>
      <c r="J26" s="231">
        <f t="shared" si="12"/>
        <v>161</v>
      </c>
      <c r="K26" s="231"/>
      <c r="L26" s="351">
        <v>100</v>
      </c>
      <c r="M26" s="232"/>
      <c r="N26" s="64">
        <v>1204</v>
      </c>
      <c r="O26" s="62"/>
      <c r="P26" s="231">
        <f t="shared" si="13"/>
        <v>253</v>
      </c>
      <c r="Q26" s="231"/>
      <c r="R26" s="352">
        <f t="shared" si="14"/>
        <v>126.60357518401682</v>
      </c>
      <c r="S26" s="232"/>
      <c r="T26" s="386">
        <v>1182</v>
      </c>
      <c r="U26" s="232"/>
      <c r="V26" s="231">
        <f t="shared" si="15"/>
        <v>-22</v>
      </c>
      <c r="W26" s="232"/>
      <c r="X26" s="352">
        <f t="shared" si="16"/>
        <v>124.29022082018928</v>
      </c>
      <c r="Y26" s="232"/>
      <c r="Z26" s="64">
        <v>1092</v>
      </c>
      <c r="AA26" s="62"/>
      <c r="AB26" s="231">
        <f t="shared" si="17"/>
        <v>-90</v>
      </c>
      <c r="AC26" s="231"/>
      <c r="AD26" s="352">
        <f t="shared" si="18"/>
        <v>114.82649842271293</v>
      </c>
      <c r="AE26" s="232"/>
      <c r="AF26" s="64">
        <v>988</v>
      </c>
      <c r="AG26" s="62"/>
      <c r="AH26" s="231">
        <f t="shared" si="19"/>
        <v>-104</v>
      </c>
      <c r="AI26" s="231"/>
      <c r="AJ26" s="352">
        <f t="shared" si="21"/>
        <v>103.8906414300736</v>
      </c>
      <c r="AK26" s="232"/>
      <c r="AL26" s="64">
        <v>1044</v>
      </c>
      <c r="AM26" s="62"/>
      <c r="AN26" s="231">
        <f t="shared" si="20"/>
        <v>56</v>
      </c>
      <c r="AO26" s="231"/>
      <c r="AP26" s="352">
        <f t="shared" ref="AP26:AP28" si="23">AL26/N26*100</f>
        <v>86.710963455149511</v>
      </c>
      <c r="AQ26" s="232"/>
      <c r="AR26" s="87" t="s">
        <v>61</v>
      </c>
    </row>
    <row r="27" spans="1:60" ht="20.100000000000001" customHeight="1">
      <c r="A27" s="17" t="s">
        <v>16</v>
      </c>
      <c r="B27" s="64">
        <v>2083</v>
      </c>
      <c r="C27" s="44"/>
      <c r="D27" s="231" t="e">
        <f>B27-#REF!</f>
        <v>#REF!</v>
      </c>
      <c r="E27" s="229"/>
      <c r="F27" s="230">
        <v>100</v>
      </c>
      <c r="G27" s="230"/>
      <c r="H27" s="64">
        <v>2209</v>
      </c>
      <c r="I27" s="62"/>
      <c r="J27" s="231">
        <f t="shared" si="12"/>
        <v>126</v>
      </c>
      <c r="K27" s="231"/>
      <c r="L27" s="351">
        <v>100</v>
      </c>
      <c r="M27" s="232"/>
      <c r="N27" s="64">
        <v>2229</v>
      </c>
      <c r="O27" s="62"/>
      <c r="P27" s="231">
        <f t="shared" si="13"/>
        <v>20</v>
      </c>
      <c r="Q27" s="231"/>
      <c r="R27" s="352">
        <f t="shared" si="14"/>
        <v>100.90538705296514</v>
      </c>
      <c r="S27" s="232"/>
      <c r="T27" s="386">
        <v>2068</v>
      </c>
      <c r="U27" s="232"/>
      <c r="V27" s="231">
        <f t="shared" si="15"/>
        <v>-161</v>
      </c>
      <c r="W27" s="232"/>
      <c r="X27" s="352">
        <f t="shared" si="16"/>
        <v>93.61702127659575</v>
      </c>
      <c r="Y27" s="232"/>
      <c r="Z27" s="64">
        <v>1811</v>
      </c>
      <c r="AA27" s="62"/>
      <c r="AB27" s="231">
        <f t="shared" si="17"/>
        <v>-257</v>
      </c>
      <c r="AC27" s="231"/>
      <c r="AD27" s="352">
        <f t="shared" si="18"/>
        <v>81.982797645993671</v>
      </c>
      <c r="AE27" s="232"/>
      <c r="AF27" s="64">
        <v>1468</v>
      </c>
      <c r="AG27" s="62"/>
      <c r="AH27" s="231">
        <f t="shared" si="19"/>
        <v>-343</v>
      </c>
      <c r="AI27" s="231"/>
      <c r="AJ27" s="352">
        <f t="shared" si="21"/>
        <v>66.455409687641463</v>
      </c>
      <c r="AK27" s="232"/>
      <c r="AL27" s="64">
        <v>1539</v>
      </c>
      <c r="AM27" s="62"/>
      <c r="AN27" s="231">
        <f t="shared" si="20"/>
        <v>71</v>
      </c>
      <c r="AO27" s="231"/>
      <c r="AP27" s="352">
        <f t="shared" si="23"/>
        <v>69.04441453566622</v>
      </c>
      <c r="AQ27" s="232"/>
      <c r="AR27" s="87" t="s">
        <v>62</v>
      </c>
    </row>
    <row r="28" spans="1:60" ht="20.100000000000001" customHeight="1">
      <c r="A28" s="17" t="s">
        <v>17</v>
      </c>
      <c r="B28" s="64">
        <v>2070</v>
      </c>
      <c r="C28" s="44"/>
      <c r="D28" s="231" t="e">
        <f>B28-#REF!</f>
        <v>#REF!</v>
      </c>
      <c r="E28" s="229"/>
      <c r="F28" s="230">
        <v>100</v>
      </c>
      <c r="G28" s="230"/>
      <c r="H28" s="64">
        <v>2514</v>
      </c>
      <c r="I28" s="62"/>
      <c r="J28" s="231">
        <f t="shared" si="12"/>
        <v>444</v>
      </c>
      <c r="K28" s="231"/>
      <c r="L28" s="351">
        <v>100</v>
      </c>
      <c r="M28" s="232"/>
      <c r="N28" s="64">
        <v>2381</v>
      </c>
      <c r="O28" s="62"/>
      <c r="P28" s="231">
        <f t="shared" si="13"/>
        <v>-133</v>
      </c>
      <c r="Q28" s="231"/>
      <c r="R28" s="352">
        <f t="shared" si="14"/>
        <v>94.709626093874306</v>
      </c>
      <c r="S28" s="232"/>
      <c r="T28" s="386">
        <v>2298</v>
      </c>
      <c r="U28" s="232"/>
      <c r="V28" s="231">
        <f t="shared" si="15"/>
        <v>-83</v>
      </c>
      <c r="W28" s="232"/>
      <c r="X28" s="352">
        <f t="shared" si="16"/>
        <v>91.408114558472548</v>
      </c>
      <c r="Y28" s="232"/>
      <c r="Z28" s="64">
        <v>2598</v>
      </c>
      <c r="AA28" s="62"/>
      <c r="AB28" s="231">
        <f t="shared" si="17"/>
        <v>300</v>
      </c>
      <c r="AC28" s="231"/>
      <c r="AD28" s="352">
        <f t="shared" si="18"/>
        <v>103.34128878281624</v>
      </c>
      <c r="AE28" s="232"/>
      <c r="AF28" s="64">
        <v>2576</v>
      </c>
      <c r="AG28" s="62"/>
      <c r="AH28" s="231">
        <f t="shared" si="19"/>
        <v>-22</v>
      </c>
      <c r="AI28" s="231"/>
      <c r="AJ28" s="352">
        <f t="shared" si="21"/>
        <v>102.46618933969769</v>
      </c>
      <c r="AK28" s="232"/>
      <c r="AL28" s="64">
        <v>2773</v>
      </c>
      <c r="AM28" s="62"/>
      <c r="AN28" s="231">
        <f t="shared" si="20"/>
        <v>197</v>
      </c>
      <c r="AO28" s="231"/>
      <c r="AP28" s="352">
        <f t="shared" si="23"/>
        <v>116.46367072658548</v>
      </c>
      <c r="AQ28" s="232"/>
      <c r="AR28" s="87" t="s">
        <v>210</v>
      </c>
    </row>
    <row r="29" spans="1:60" ht="5.25" customHeight="1">
      <c r="A29" s="20"/>
      <c r="B29" s="45"/>
      <c r="C29" s="46"/>
      <c r="D29" s="46"/>
      <c r="E29" s="46"/>
      <c r="F29" s="47"/>
      <c r="G29" s="47"/>
      <c r="H29" s="65"/>
      <c r="I29" s="63"/>
      <c r="J29" s="63"/>
      <c r="K29" s="63"/>
      <c r="L29" s="82"/>
      <c r="M29" s="82"/>
      <c r="N29" s="64"/>
      <c r="O29" s="63"/>
      <c r="P29" s="63"/>
      <c r="Q29" s="63"/>
      <c r="R29" s="82"/>
      <c r="S29" s="82"/>
      <c r="T29" s="383"/>
      <c r="U29" s="82"/>
      <c r="V29" s="82"/>
      <c r="W29" s="82"/>
      <c r="X29" s="82"/>
      <c r="Y29" s="82"/>
      <c r="Z29" s="65"/>
      <c r="AA29" s="63"/>
      <c r="AB29" s="63"/>
      <c r="AC29" s="63"/>
      <c r="AD29" s="82"/>
      <c r="AE29" s="82"/>
      <c r="AF29" s="65"/>
      <c r="AG29" s="63"/>
      <c r="AH29" s="63"/>
      <c r="AI29" s="63"/>
      <c r="AJ29" s="82"/>
      <c r="AK29" s="82"/>
      <c r="AL29" s="65"/>
      <c r="AM29" s="63"/>
      <c r="AN29" s="63"/>
      <c r="AO29" s="63"/>
      <c r="AP29" s="82"/>
      <c r="AQ29" s="82"/>
      <c r="AR29" s="88"/>
    </row>
    <row r="30" spans="1:60" ht="24.95" customHeight="1" thickBot="1">
      <c r="A30" s="5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14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452"/>
      <c r="AI30" s="452"/>
      <c r="AJ30" s="452"/>
      <c r="AK30" s="452"/>
      <c r="AL30" s="25"/>
      <c r="AM30" s="25"/>
      <c r="AN30" s="452"/>
      <c r="AO30" s="452"/>
      <c r="AP30" s="452"/>
      <c r="AQ30" s="452"/>
      <c r="AR30" s="55" t="s">
        <v>0</v>
      </c>
    </row>
    <row r="31" spans="1:60" ht="18" customHeight="1" thickTop="1">
      <c r="A31" s="606" t="s">
        <v>15</v>
      </c>
      <c r="B31" s="58" t="str">
        <f>B3</f>
        <v>平成２７年(平成２８年調査)</v>
      </c>
      <c r="C31" s="59"/>
      <c r="D31" s="59"/>
      <c r="E31" s="59"/>
      <c r="F31" s="59"/>
      <c r="G31" s="27"/>
      <c r="H31" s="58" t="str">
        <f>H3</f>
        <v>平成２８年(平成２９年調査)</v>
      </c>
      <c r="I31" s="59"/>
      <c r="J31" s="59"/>
      <c r="K31" s="59"/>
      <c r="L31" s="59"/>
      <c r="M31" s="27"/>
      <c r="N31" s="58" t="str">
        <f>N3</f>
        <v>平成２９年(平成３０年調査)</v>
      </c>
      <c r="O31" s="59"/>
      <c r="P31" s="59"/>
      <c r="Q31" s="59"/>
      <c r="R31" s="59"/>
      <c r="S31" s="27"/>
      <c r="T31" s="58" t="str">
        <f>T3</f>
        <v>平成３０年(令和元年調査)</v>
      </c>
      <c r="U31" s="59"/>
      <c r="V31" s="59"/>
      <c r="W31" s="59"/>
      <c r="X31" s="59"/>
      <c r="Y31" s="27"/>
      <c r="Z31" s="58" t="str">
        <f>Z3</f>
        <v>令和元年(令和２年調査)</v>
      </c>
      <c r="AA31" s="59"/>
      <c r="AB31" s="59"/>
      <c r="AC31" s="59"/>
      <c r="AD31" s="59"/>
      <c r="AE31" s="27"/>
      <c r="AF31" s="58" t="str">
        <f>AF3</f>
        <v>令和２年(令和３年調査)</v>
      </c>
      <c r="AG31" s="59"/>
      <c r="AH31" s="455"/>
      <c r="AI31" s="455"/>
      <c r="AJ31" s="455"/>
      <c r="AK31" s="456"/>
      <c r="AL31" s="58" t="str">
        <f>AL3</f>
        <v>令和３年(令和４年調査)</v>
      </c>
      <c r="AM31" s="59"/>
      <c r="AN31" s="455"/>
      <c r="AO31" s="455"/>
      <c r="AP31" s="455"/>
      <c r="AQ31" s="456"/>
      <c r="AR31" s="597" t="s">
        <v>15</v>
      </c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</row>
    <row r="32" spans="1:60" ht="13.5" customHeight="1">
      <c r="A32" s="607"/>
      <c r="B32" s="589" t="s">
        <v>197</v>
      </c>
      <c r="C32" s="590"/>
      <c r="D32" s="589" t="s">
        <v>26</v>
      </c>
      <c r="E32" s="590"/>
      <c r="F32" s="593" t="str">
        <f>+F4</f>
        <v>対H27</v>
      </c>
      <c r="G32" s="594"/>
      <c r="H32" s="589" t="s">
        <v>197</v>
      </c>
      <c r="I32" s="590"/>
      <c r="J32" s="589" t="s">
        <v>26</v>
      </c>
      <c r="K32" s="590"/>
      <c r="L32" s="593" t="s">
        <v>286</v>
      </c>
      <c r="M32" s="594"/>
      <c r="N32" s="589" t="s">
        <v>197</v>
      </c>
      <c r="O32" s="590"/>
      <c r="P32" s="589" t="s">
        <v>26</v>
      </c>
      <c r="Q32" s="590"/>
      <c r="R32" s="593" t="s">
        <v>322</v>
      </c>
      <c r="S32" s="594"/>
      <c r="T32" s="589" t="s">
        <v>197</v>
      </c>
      <c r="U32" s="590"/>
      <c r="V32" s="589" t="s">
        <v>26</v>
      </c>
      <c r="W32" s="590"/>
      <c r="X32" s="593" t="s">
        <v>322</v>
      </c>
      <c r="Y32" s="594"/>
      <c r="Z32" s="589" t="s">
        <v>197</v>
      </c>
      <c r="AA32" s="590"/>
      <c r="AB32" s="589" t="s">
        <v>26</v>
      </c>
      <c r="AC32" s="590"/>
      <c r="AD32" s="593" t="s">
        <v>322</v>
      </c>
      <c r="AE32" s="594"/>
      <c r="AF32" s="589" t="s">
        <v>197</v>
      </c>
      <c r="AG32" s="590"/>
      <c r="AH32" s="602" t="s">
        <v>26</v>
      </c>
      <c r="AI32" s="603"/>
      <c r="AJ32" s="593" t="s">
        <v>322</v>
      </c>
      <c r="AK32" s="594"/>
      <c r="AL32" s="589" t="s">
        <v>197</v>
      </c>
      <c r="AM32" s="590"/>
      <c r="AN32" s="602" t="s">
        <v>26</v>
      </c>
      <c r="AO32" s="603"/>
      <c r="AP32" s="593" t="s">
        <v>322</v>
      </c>
      <c r="AQ32" s="594"/>
      <c r="AR32" s="598"/>
    </row>
    <row r="33" spans="1:44" ht="13.5" customHeight="1">
      <c r="A33" s="608"/>
      <c r="B33" s="591"/>
      <c r="C33" s="592"/>
      <c r="D33" s="591"/>
      <c r="E33" s="592"/>
      <c r="F33" s="160" t="s">
        <v>202</v>
      </c>
      <c r="G33" s="161"/>
      <c r="H33" s="591"/>
      <c r="I33" s="592"/>
      <c r="J33" s="591"/>
      <c r="K33" s="592"/>
      <c r="L33" s="160" t="s">
        <v>202</v>
      </c>
      <c r="M33" s="161"/>
      <c r="N33" s="591"/>
      <c r="O33" s="592"/>
      <c r="P33" s="591"/>
      <c r="Q33" s="592"/>
      <c r="R33" s="160" t="s">
        <v>202</v>
      </c>
      <c r="S33" s="161"/>
      <c r="T33" s="591"/>
      <c r="U33" s="592"/>
      <c r="V33" s="591"/>
      <c r="W33" s="592"/>
      <c r="X33" s="289" t="s">
        <v>202</v>
      </c>
      <c r="Y33" s="290"/>
      <c r="Z33" s="591"/>
      <c r="AA33" s="592"/>
      <c r="AB33" s="591"/>
      <c r="AC33" s="592"/>
      <c r="AD33" s="160" t="s">
        <v>202</v>
      </c>
      <c r="AE33" s="161"/>
      <c r="AF33" s="591"/>
      <c r="AG33" s="592"/>
      <c r="AH33" s="604"/>
      <c r="AI33" s="605"/>
      <c r="AJ33" s="453" t="s">
        <v>202</v>
      </c>
      <c r="AK33" s="454"/>
      <c r="AL33" s="591"/>
      <c r="AM33" s="592"/>
      <c r="AN33" s="604"/>
      <c r="AO33" s="605"/>
      <c r="AP33" s="516" t="s">
        <v>202</v>
      </c>
      <c r="AQ33" s="517"/>
      <c r="AR33" s="555"/>
    </row>
    <row r="34" spans="1:44" ht="24.75" customHeight="1">
      <c r="A34" s="159" t="s">
        <v>55</v>
      </c>
      <c r="B34" s="217">
        <v>18845514</v>
      </c>
      <c r="C34" s="218"/>
      <c r="D34" s="350" t="e">
        <f>B34-#REF!</f>
        <v>#REF!</v>
      </c>
      <c r="E34" s="218"/>
      <c r="F34" s="219">
        <v>100</v>
      </c>
      <c r="G34" s="219"/>
      <c r="H34" s="220">
        <v>17041257</v>
      </c>
      <c r="I34" s="221"/>
      <c r="J34" s="504">
        <f>H34-B34</f>
        <v>-1804257</v>
      </c>
      <c r="K34" s="221"/>
      <c r="L34" s="222">
        <v>100</v>
      </c>
      <c r="M34" s="222"/>
      <c r="N34" s="220">
        <v>17441961</v>
      </c>
      <c r="O34" s="221"/>
      <c r="P34" s="504">
        <f>N34-H34</f>
        <v>400704</v>
      </c>
      <c r="Q34" s="221"/>
      <c r="R34" s="222">
        <f>N34/H34*100</f>
        <v>102.35137584040896</v>
      </c>
      <c r="S34" s="222"/>
      <c r="T34" s="380">
        <v>17507346</v>
      </c>
      <c r="U34" s="222"/>
      <c r="V34" s="504">
        <f>T34-N34</f>
        <v>65385</v>
      </c>
      <c r="W34" s="222"/>
      <c r="X34" s="222">
        <f>T34/H34*100</f>
        <v>102.73506232550803</v>
      </c>
      <c r="Y34" s="222"/>
      <c r="Z34" s="220">
        <v>17050924</v>
      </c>
      <c r="AA34" s="221"/>
      <c r="AB34" s="504">
        <f>Z34-T34</f>
        <v>-456422</v>
      </c>
      <c r="AC34" s="221"/>
      <c r="AD34" s="222">
        <f>Z34/H34*100</f>
        <v>100.05672703603965</v>
      </c>
      <c r="AE34" s="222"/>
      <c r="AF34" s="220">
        <v>16541180</v>
      </c>
      <c r="AG34" s="221"/>
      <c r="AH34" s="504">
        <f>AF34-Z34</f>
        <v>-509744</v>
      </c>
      <c r="AI34" s="221"/>
      <c r="AJ34" s="222">
        <f>AF34/H34*100</f>
        <v>97.065492293203491</v>
      </c>
      <c r="AK34" s="222"/>
      <c r="AL34" s="220">
        <f>'1.全体'!AR7</f>
        <v>20121353</v>
      </c>
      <c r="AM34" s="221"/>
      <c r="AN34" s="504">
        <f>AL34-AF34</f>
        <v>3580173</v>
      </c>
      <c r="AO34" s="221"/>
      <c r="AP34" s="222">
        <f>AL34/N34*100</f>
        <v>115.36175892148823</v>
      </c>
      <c r="AQ34" s="222"/>
      <c r="AR34" s="85" t="s">
        <v>55</v>
      </c>
    </row>
    <row r="35" spans="1:44" ht="5.25" customHeight="1">
      <c r="A35" s="19"/>
      <c r="B35" s="223"/>
      <c r="C35" s="224"/>
      <c r="D35" s="224"/>
      <c r="E35" s="224"/>
      <c r="F35" s="225"/>
      <c r="G35" s="225"/>
      <c r="H35" s="226"/>
      <c r="I35" s="227"/>
      <c r="J35" s="227"/>
      <c r="K35" s="227"/>
      <c r="L35" s="228"/>
      <c r="M35" s="228"/>
      <c r="N35" s="226"/>
      <c r="O35" s="227"/>
      <c r="P35" s="227"/>
      <c r="Q35" s="227"/>
      <c r="R35" s="228"/>
      <c r="S35" s="228"/>
      <c r="T35" s="381"/>
      <c r="U35" s="228"/>
      <c r="V35" s="228"/>
      <c r="W35" s="228"/>
      <c r="X35" s="228"/>
      <c r="Y35" s="228"/>
      <c r="Z35" s="226"/>
      <c r="AA35" s="227"/>
      <c r="AB35" s="227"/>
      <c r="AC35" s="227"/>
      <c r="AD35" s="228"/>
      <c r="AE35" s="228"/>
      <c r="AF35" s="226"/>
      <c r="AG35" s="227"/>
      <c r="AH35" s="227"/>
      <c r="AI35" s="227"/>
      <c r="AJ35" s="228"/>
      <c r="AK35" s="228"/>
      <c r="AL35" s="226"/>
      <c r="AM35" s="227"/>
      <c r="AN35" s="227"/>
      <c r="AO35" s="227"/>
      <c r="AP35" s="228"/>
      <c r="AQ35" s="228"/>
      <c r="AR35" s="86"/>
    </row>
    <row r="36" spans="1:44" ht="20.100000000000001" customHeight="1">
      <c r="A36" s="22" t="s">
        <v>320</v>
      </c>
      <c r="B36" s="64"/>
      <c r="C36" s="44"/>
      <c r="D36" s="231"/>
      <c r="E36" s="229"/>
      <c r="F36" s="230"/>
      <c r="G36" s="230"/>
      <c r="H36" s="64"/>
      <c r="I36" s="62"/>
      <c r="J36" s="231"/>
      <c r="K36" s="231"/>
      <c r="L36" s="351"/>
      <c r="M36" s="352"/>
      <c r="N36" s="534" t="s">
        <v>321</v>
      </c>
      <c r="O36" s="62"/>
      <c r="P36" s="535" t="s">
        <v>321</v>
      </c>
      <c r="Q36" s="62"/>
      <c r="R36" s="540" t="s">
        <v>321</v>
      </c>
      <c r="S36" s="352"/>
      <c r="T36" s="534" t="s">
        <v>321</v>
      </c>
      <c r="U36" s="62"/>
      <c r="V36" s="535" t="s">
        <v>321</v>
      </c>
      <c r="W36" s="62"/>
      <c r="X36" s="540" t="s">
        <v>321</v>
      </c>
      <c r="Y36" s="352"/>
      <c r="Z36" s="534" t="s">
        <v>321</v>
      </c>
      <c r="AA36" s="62"/>
      <c r="AB36" s="535" t="s">
        <v>321</v>
      </c>
      <c r="AC36" s="62"/>
      <c r="AD36" s="540" t="s">
        <v>321</v>
      </c>
      <c r="AE36" s="232"/>
      <c r="AF36" s="534" t="s">
        <v>321</v>
      </c>
      <c r="AG36" s="62"/>
      <c r="AH36" s="535" t="s">
        <v>321</v>
      </c>
      <c r="AI36" s="62"/>
      <c r="AJ36" s="540" t="s">
        <v>321</v>
      </c>
      <c r="AK36" s="232"/>
      <c r="AL36" s="64">
        <v>109391</v>
      </c>
      <c r="AM36" s="62"/>
      <c r="AN36" s="535" t="s">
        <v>321</v>
      </c>
      <c r="AO36" s="62"/>
      <c r="AP36" s="540" t="s">
        <v>321</v>
      </c>
      <c r="AQ36" s="232"/>
      <c r="AR36" s="87" t="s">
        <v>323</v>
      </c>
    </row>
    <row r="37" spans="1:44" ht="20.100000000000001" customHeight="1">
      <c r="A37" s="22" t="s">
        <v>191</v>
      </c>
      <c r="B37" s="64">
        <v>1025995</v>
      </c>
      <c r="C37" s="44"/>
      <c r="D37" s="231" t="e">
        <f>B37-#REF!</f>
        <v>#REF!</v>
      </c>
      <c r="E37" s="229"/>
      <c r="F37" s="230">
        <v>100</v>
      </c>
      <c r="G37" s="230"/>
      <c r="H37" s="64">
        <v>606035</v>
      </c>
      <c r="I37" s="62"/>
      <c r="J37" s="231">
        <f t="shared" ref="J37:J42" si="24">H37-B37</f>
        <v>-419960</v>
      </c>
      <c r="K37" s="231"/>
      <c r="L37" s="351">
        <v>100</v>
      </c>
      <c r="M37" s="232"/>
      <c r="N37" s="64">
        <v>708819</v>
      </c>
      <c r="O37" s="62"/>
      <c r="P37" s="231">
        <f t="shared" ref="P37:P42" si="25">N37-H37</f>
        <v>102784</v>
      </c>
      <c r="Q37" s="231"/>
      <c r="R37" s="352">
        <f t="shared" ref="R37:R42" si="26">N37/H37*100</f>
        <v>116.96007656323479</v>
      </c>
      <c r="S37" s="232"/>
      <c r="T37" s="382">
        <v>972024</v>
      </c>
      <c r="U37" s="232"/>
      <c r="V37" s="231">
        <f t="shared" ref="V37:V42" si="27">T37-N37</f>
        <v>263205</v>
      </c>
      <c r="W37" s="232"/>
      <c r="X37" s="352">
        <f t="shared" ref="X37:X42" si="28">T37/H37*100</f>
        <v>160.39073650861749</v>
      </c>
      <c r="Y37" s="232"/>
      <c r="Z37" s="64">
        <v>839787</v>
      </c>
      <c r="AA37" s="62"/>
      <c r="AB37" s="231">
        <f t="shared" ref="AB37:AB42" si="29">Z37-T37</f>
        <v>-132237</v>
      </c>
      <c r="AC37" s="231"/>
      <c r="AD37" s="352">
        <f t="shared" ref="AD37:AD42" si="30">Z37/H37*100</f>
        <v>138.57070961248112</v>
      </c>
      <c r="AE37" s="232"/>
      <c r="AF37" s="64">
        <v>852123</v>
      </c>
      <c r="AG37" s="62"/>
      <c r="AH37" s="231">
        <f t="shared" ref="AH37:AH42" si="31">AF37-Z37</f>
        <v>12336</v>
      </c>
      <c r="AI37" s="231"/>
      <c r="AJ37" s="352">
        <f>AF37/H37*100</f>
        <v>140.60623561345466</v>
      </c>
      <c r="AK37" s="232"/>
      <c r="AL37" s="64">
        <v>835683</v>
      </c>
      <c r="AM37" s="62"/>
      <c r="AN37" s="231">
        <f t="shared" ref="AN37:AN42" si="32">AL37-AF37</f>
        <v>-16440</v>
      </c>
      <c r="AO37" s="231"/>
      <c r="AP37" s="352">
        <f>AL37/N37*100</f>
        <v>117.89794009472094</v>
      </c>
      <c r="AQ37" s="232"/>
      <c r="AR37" s="87" t="s">
        <v>56</v>
      </c>
    </row>
    <row r="38" spans="1:44" ht="20.100000000000001" customHeight="1">
      <c r="A38" s="17" t="s">
        <v>57</v>
      </c>
      <c r="B38" s="64">
        <v>3503618</v>
      </c>
      <c r="C38" s="44"/>
      <c r="D38" s="231" t="e">
        <f>B38-#REF!</f>
        <v>#REF!</v>
      </c>
      <c r="E38" s="229"/>
      <c r="F38" s="230">
        <v>100</v>
      </c>
      <c r="G38" s="230"/>
      <c r="H38" s="64">
        <v>1785505</v>
      </c>
      <c r="I38" s="62"/>
      <c r="J38" s="231">
        <f t="shared" si="24"/>
        <v>-1718113</v>
      </c>
      <c r="K38" s="231"/>
      <c r="L38" s="351">
        <v>100</v>
      </c>
      <c r="M38" s="232"/>
      <c r="N38" s="64">
        <v>1696323</v>
      </c>
      <c r="O38" s="62"/>
      <c r="P38" s="231">
        <f t="shared" si="25"/>
        <v>-89182</v>
      </c>
      <c r="Q38" s="231"/>
      <c r="R38" s="352">
        <f t="shared" si="26"/>
        <v>95.005222612090137</v>
      </c>
      <c r="S38" s="232"/>
      <c r="T38" s="382">
        <v>1274629</v>
      </c>
      <c r="U38" s="232"/>
      <c r="V38" s="231">
        <f t="shared" si="27"/>
        <v>-421694</v>
      </c>
      <c r="W38" s="232"/>
      <c r="X38" s="352">
        <f t="shared" si="28"/>
        <v>71.387590625621328</v>
      </c>
      <c r="Y38" s="232"/>
      <c r="Z38" s="64">
        <v>1372174</v>
      </c>
      <c r="AA38" s="62"/>
      <c r="AB38" s="231">
        <f t="shared" si="29"/>
        <v>97545</v>
      </c>
      <c r="AC38" s="231"/>
      <c r="AD38" s="352">
        <f t="shared" si="30"/>
        <v>76.850750908006418</v>
      </c>
      <c r="AE38" s="232"/>
      <c r="AF38" s="64">
        <v>829309</v>
      </c>
      <c r="AG38" s="62"/>
      <c r="AH38" s="231">
        <f t="shared" si="31"/>
        <v>-542865</v>
      </c>
      <c r="AI38" s="231"/>
      <c r="AJ38" s="352">
        <f>AF38/H38*100</f>
        <v>46.446747558813897</v>
      </c>
      <c r="AK38" s="232"/>
      <c r="AL38" s="64">
        <v>1513296</v>
      </c>
      <c r="AM38" s="62"/>
      <c r="AN38" s="231">
        <f t="shared" si="32"/>
        <v>683987</v>
      </c>
      <c r="AO38" s="231"/>
      <c r="AP38" s="352">
        <f>AL38/N38*100</f>
        <v>89.210368544198246</v>
      </c>
      <c r="AQ38" s="232"/>
      <c r="AR38" s="87" t="s">
        <v>58</v>
      </c>
    </row>
    <row r="39" spans="1:44" ht="20.100000000000001" customHeight="1">
      <c r="A39" s="17" t="s">
        <v>59</v>
      </c>
      <c r="B39" s="64">
        <v>2621410</v>
      </c>
      <c r="C39" s="44"/>
      <c r="D39" s="231" t="e">
        <f>B39-#REF!</f>
        <v>#REF!</v>
      </c>
      <c r="E39" s="229"/>
      <c r="F39" s="230">
        <v>100</v>
      </c>
      <c r="G39" s="230"/>
      <c r="H39" s="64">
        <v>2168914</v>
      </c>
      <c r="I39" s="62"/>
      <c r="J39" s="231">
        <f t="shared" si="24"/>
        <v>-452496</v>
      </c>
      <c r="K39" s="231"/>
      <c r="L39" s="351">
        <v>100</v>
      </c>
      <c r="M39" s="232"/>
      <c r="N39" s="64">
        <v>1898967</v>
      </c>
      <c r="O39" s="62"/>
      <c r="P39" s="231">
        <f t="shared" si="25"/>
        <v>-269947</v>
      </c>
      <c r="Q39" s="231"/>
      <c r="R39" s="352">
        <f t="shared" si="26"/>
        <v>87.553817256009225</v>
      </c>
      <c r="S39" s="232"/>
      <c r="T39" s="382">
        <v>2114429</v>
      </c>
      <c r="U39" s="232"/>
      <c r="V39" s="231">
        <f t="shared" si="27"/>
        <v>215462</v>
      </c>
      <c r="W39" s="232"/>
      <c r="X39" s="352">
        <f t="shared" si="28"/>
        <v>97.487913305921765</v>
      </c>
      <c r="Y39" s="232"/>
      <c r="Z39" s="64">
        <v>2288841</v>
      </c>
      <c r="AA39" s="62"/>
      <c r="AB39" s="231">
        <f t="shared" si="29"/>
        <v>174412</v>
      </c>
      <c r="AC39" s="231"/>
      <c r="AD39" s="352">
        <f t="shared" si="30"/>
        <v>105.52935708838618</v>
      </c>
      <c r="AE39" s="232"/>
      <c r="AF39" s="64">
        <v>3180405</v>
      </c>
      <c r="AG39" s="62"/>
      <c r="AH39" s="231">
        <f t="shared" si="31"/>
        <v>891564</v>
      </c>
      <c r="AI39" s="231"/>
      <c r="AJ39" s="352">
        <f t="shared" ref="AJ39:AJ42" si="33">AF39/H39*100</f>
        <v>146.63582788436977</v>
      </c>
      <c r="AK39" s="232"/>
      <c r="AL39" s="64">
        <v>5115703</v>
      </c>
      <c r="AM39" s="62"/>
      <c r="AN39" s="231">
        <f t="shared" si="32"/>
        <v>1935298</v>
      </c>
      <c r="AO39" s="231"/>
      <c r="AP39" s="352">
        <f t="shared" ref="AP39:AP42" si="34">AL39/N39*100</f>
        <v>269.3939915754197</v>
      </c>
      <c r="AQ39" s="232"/>
      <c r="AR39" s="87" t="s">
        <v>14</v>
      </c>
    </row>
    <row r="40" spans="1:44" ht="20.100000000000001" customHeight="1">
      <c r="A40" s="17" t="s">
        <v>60</v>
      </c>
      <c r="B40" s="64">
        <v>1465168</v>
      </c>
      <c r="C40" s="44"/>
      <c r="D40" s="231" t="e">
        <f>B40-#REF!</f>
        <v>#REF!</v>
      </c>
      <c r="E40" s="229"/>
      <c r="F40" s="230">
        <v>100</v>
      </c>
      <c r="G40" s="230"/>
      <c r="H40" s="64">
        <v>1651400</v>
      </c>
      <c r="I40" s="62"/>
      <c r="J40" s="231">
        <f t="shared" si="24"/>
        <v>186232</v>
      </c>
      <c r="K40" s="231"/>
      <c r="L40" s="351">
        <v>100</v>
      </c>
      <c r="M40" s="232"/>
      <c r="N40" s="64">
        <v>2070738</v>
      </c>
      <c r="O40" s="62"/>
      <c r="P40" s="231">
        <f t="shared" si="25"/>
        <v>419338</v>
      </c>
      <c r="Q40" s="231"/>
      <c r="R40" s="352">
        <f t="shared" si="26"/>
        <v>125.39287876952889</v>
      </c>
      <c r="S40" s="232"/>
      <c r="T40" s="382">
        <v>2171087</v>
      </c>
      <c r="U40" s="232"/>
      <c r="V40" s="231">
        <f t="shared" si="27"/>
        <v>100349</v>
      </c>
      <c r="W40" s="232"/>
      <c r="X40" s="352">
        <f t="shared" si="28"/>
        <v>131.46948044083808</v>
      </c>
      <c r="Y40" s="232"/>
      <c r="Z40" s="64">
        <v>1921317</v>
      </c>
      <c r="AA40" s="62"/>
      <c r="AB40" s="231">
        <f t="shared" si="29"/>
        <v>-249770</v>
      </c>
      <c r="AC40" s="231"/>
      <c r="AD40" s="352">
        <f t="shared" si="30"/>
        <v>116.3447377982318</v>
      </c>
      <c r="AE40" s="232"/>
      <c r="AF40" s="64">
        <v>1694923</v>
      </c>
      <c r="AG40" s="62"/>
      <c r="AH40" s="231">
        <f t="shared" si="31"/>
        <v>-226394</v>
      </c>
      <c r="AI40" s="231"/>
      <c r="AJ40" s="352">
        <f t="shared" si="33"/>
        <v>102.63552137580234</v>
      </c>
      <c r="AK40" s="232"/>
      <c r="AL40" s="64">
        <v>2103187</v>
      </c>
      <c r="AM40" s="62"/>
      <c r="AN40" s="231">
        <f t="shared" si="32"/>
        <v>408264</v>
      </c>
      <c r="AO40" s="231"/>
      <c r="AP40" s="352">
        <f t="shared" si="34"/>
        <v>101.56702586227712</v>
      </c>
      <c r="AQ40" s="232"/>
      <c r="AR40" s="87" t="s">
        <v>61</v>
      </c>
    </row>
    <row r="41" spans="1:44" ht="20.100000000000001" customHeight="1">
      <c r="A41" s="17" t="s">
        <v>16</v>
      </c>
      <c r="B41" s="64">
        <v>5211793</v>
      </c>
      <c r="C41" s="44"/>
      <c r="D41" s="231" t="e">
        <f>B41-#REF!</f>
        <v>#REF!</v>
      </c>
      <c r="E41" s="229"/>
      <c r="F41" s="230">
        <v>100</v>
      </c>
      <c r="G41" s="230"/>
      <c r="H41" s="64">
        <v>5030278</v>
      </c>
      <c r="I41" s="62"/>
      <c r="J41" s="231">
        <f t="shared" si="24"/>
        <v>-181515</v>
      </c>
      <c r="K41" s="231"/>
      <c r="L41" s="351">
        <v>100</v>
      </c>
      <c r="M41" s="232"/>
      <c r="N41" s="64">
        <v>5176552</v>
      </c>
      <c r="O41" s="62"/>
      <c r="P41" s="231">
        <f t="shared" si="25"/>
        <v>146274</v>
      </c>
      <c r="Q41" s="231"/>
      <c r="R41" s="352">
        <f t="shared" si="26"/>
        <v>102.90787109579232</v>
      </c>
      <c r="S41" s="232"/>
      <c r="T41" s="382">
        <v>5009048</v>
      </c>
      <c r="U41" s="232"/>
      <c r="V41" s="231">
        <f t="shared" si="27"/>
        <v>-167504</v>
      </c>
      <c r="W41" s="232"/>
      <c r="X41" s="352">
        <f t="shared" si="28"/>
        <v>99.577955731273704</v>
      </c>
      <c r="Y41" s="232"/>
      <c r="Z41" s="64">
        <v>4297182</v>
      </c>
      <c r="AA41" s="62"/>
      <c r="AB41" s="231">
        <f t="shared" si="29"/>
        <v>-711866</v>
      </c>
      <c r="AC41" s="231"/>
      <c r="AD41" s="352">
        <f t="shared" si="30"/>
        <v>85.426332302111334</v>
      </c>
      <c r="AE41" s="232"/>
      <c r="AF41" s="64">
        <v>3899566</v>
      </c>
      <c r="AG41" s="62"/>
      <c r="AH41" s="231">
        <f t="shared" si="31"/>
        <v>-397616</v>
      </c>
      <c r="AI41" s="231"/>
      <c r="AJ41" s="352">
        <f t="shared" si="33"/>
        <v>77.52187851247983</v>
      </c>
      <c r="AK41" s="232"/>
      <c r="AL41" s="64">
        <v>3778070</v>
      </c>
      <c r="AM41" s="62"/>
      <c r="AN41" s="231">
        <f t="shared" si="32"/>
        <v>-121496</v>
      </c>
      <c r="AO41" s="231"/>
      <c r="AP41" s="352">
        <f t="shared" si="34"/>
        <v>72.984295337900591</v>
      </c>
      <c r="AQ41" s="232"/>
      <c r="AR41" s="87" t="s">
        <v>62</v>
      </c>
    </row>
    <row r="42" spans="1:44" ht="20.100000000000001" customHeight="1">
      <c r="A42" s="17" t="s">
        <v>17</v>
      </c>
      <c r="B42" s="64">
        <v>5017530</v>
      </c>
      <c r="C42" s="44"/>
      <c r="D42" s="231" t="e">
        <f>B42-#REF!</f>
        <v>#REF!</v>
      </c>
      <c r="E42" s="229"/>
      <c r="F42" s="230">
        <v>100</v>
      </c>
      <c r="G42" s="230"/>
      <c r="H42" s="64">
        <v>5799125</v>
      </c>
      <c r="I42" s="62"/>
      <c r="J42" s="231">
        <f t="shared" si="24"/>
        <v>781595</v>
      </c>
      <c r="K42" s="231"/>
      <c r="L42" s="351">
        <v>100</v>
      </c>
      <c r="M42" s="232"/>
      <c r="N42" s="64">
        <v>5890562</v>
      </c>
      <c r="O42" s="62"/>
      <c r="P42" s="231">
        <f t="shared" si="25"/>
        <v>91437</v>
      </c>
      <c r="Q42" s="231"/>
      <c r="R42" s="352">
        <f t="shared" si="26"/>
        <v>101.57673786993729</v>
      </c>
      <c r="S42" s="232"/>
      <c r="T42" s="382">
        <v>5966129</v>
      </c>
      <c r="U42" s="232"/>
      <c r="V42" s="231">
        <f t="shared" si="27"/>
        <v>75567</v>
      </c>
      <c r="W42" s="232"/>
      <c r="X42" s="352">
        <f t="shared" si="28"/>
        <v>102.87981376500765</v>
      </c>
      <c r="Y42" s="232"/>
      <c r="Z42" s="64">
        <v>6331623</v>
      </c>
      <c r="AA42" s="62"/>
      <c r="AB42" s="231">
        <f t="shared" si="29"/>
        <v>365494</v>
      </c>
      <c r="AC42" s="231"/>
      <c r="AD42" s="352">
        <f t="shared" si="30"/>
        <v>109.18238527364042</v>
      </c>
      <c r="AE42" s="232"/>
      <c r="AF42" s="64">
        <v>6084854</v>
      </c>
      <c r="AG42" s="62"/>
      <c r="AH42" s="231">
        <f t="shared" si="31"/>
        <v>-246769</v>
      </c>
      <c r="AI42" s="231"/>
      <c r="AJ42" s="352">
        <f t="shared" si="33"/>
        <v>104.9271053822775</v>
      </c>
      <c r="AK42" s="232"/>
      <c r="AL42" s="64">
        <v>6666023</v>
      </c>
      <c r="AM42" s="62"/>
      <c r="AN42" s="231">
        <f t="shared" si="32"/>
        <v>581169</v>
      </c>
      <c r="AO42" s="231"/>
      <c r="AP42" s="352">
        <f t="shared" si="34"/>
        <v>113.16446546186934</v>
      </c>
      <c r="AQ42" s="232"/>
      <c r="AR42" s="87" t="s">
        <v>210</v>
      </c>
    </row>
    <row r="43" spans="1:44" ht="5.25" customHeight="1">
      <c r="A43" s="20"/>
      <c r="B43" s="45"/>
      <c r="C43" s="46"/>
      <c r="D43" s="46"/>
      <c r="E43" s="46"/>
      <c r="F43" s="47"/>
      <c r="G43" s="47"/>
      <c r="H43" s="65"/>
      <c r="I43" s="63"/>
      <c r="J43" s="63"/>
      <c r="K43" s="63"/>
      <c r="L43" s="82"/>
      <c r="M43" s="82"/>
      <c r="N43" s="65"/>
      <c r="O43" s="63"/>
      <c r="P43" s="63"/>
      <c r="Q43" s="63"/>
      <c r="R43" s="82"/>
      <c r="S43" s="82"/>
      <c r="T43" s="383"/>
      <c r="U43" s="82"/>
      <c r="V43" s="82"/>
      <c r="W43" s="82"/>
      <c r="X43" s="82"/>
      <c r="Y43" s="82"/>
      <c r="Z43" s="65"/>
      <c r="AA43" s="63"/>
      <c r="AB43" s="63"/>
      <c r="AC43" s="63"/>
      <c r="AD43" s="82"/>
      <c r="AE43" s="82"/>
      <c r="AF43" s="65"/>
      <c r="AG43" s="63"/>
      <c r="AH43" s="63"/>
      <c r="AI43" s="63"/>
      <c r="AJ43" s="82"/>
      <c r="AK43" s="82"/>
      <c r="AL43" s="65"/>
      <c r="AM43" s="63"/>
      <c r="AN43" s="63"/>
      <c r="AO43" s="63"/>
      <c r="AP43" s="82"/>
      <c r="AQ43" s="82"/>
      <c r="AR43" s="88"/>
    </row>
    <row r="44" spans="1:44" s="5" customFormat="1" ht="13.5" customHeight="1">
      <c r="A44" s="500" t="s">
        <v>337</v>
      </c>
      <c r="N44" s="66"/>
      <c r="X44" s="392"/>
      <c r="AD44" s="500"/>
      <c r="AR44" s="520" t="s">
        <v>340</v>
      </c>
    </row>
    <row r="45" spans="1:44" s="5" customFormat="1" ht="13.5" customHeight="1">
      <c r="A45" s="106" t="s">
        <v>347</v>
      </c>
      <c r="N45" s="67"/>
      <c r="X45" s="390"/>
      <c r="AD45" s="390"/>
      <c r="AR45" s="521" t="s">
        <v>342</v>
      </c>
    </row>
    <row r="46" spans="1:44" s="5" customFormat="1" ht="13.5" customHeight="1">
      <c r="A46" s="102" t="s">
        <v>345</v>
      </c>
      <c r="N46" s="67"/>
      <c r="X46" s="365"/>
      <c r="AR46" s="538" t="s">
        <v>341</v>
      </c>
    </row>
    <row r="47" spans="1:44" ht="13.5" customHeight="1">
      <c r="A47" s="391" t="s">
        <v>352</v>
      </c>
      <c r="AR47" s="8"/>
    </row>
    <row r="48" spans="1:44" ht="13.5" customHeight="1">
      <c r="AR48" s="10"/>
    </row>
    <row r="49" spans="44:44" ht="13.5" customHeight="1">
      <c r="AR49" s="10"/>
    </row>
    <row r="50" spans="44:44" ht="13.5" customHeight="1">
      <c r="AR50" s="10"/>
    </row>
    <row r="51" spans="44:44" ht="13.5" customHeight="1">
      <c r="AR51" s="10"/>
    </row>
    <row r="52" spans="44:44" ht="13.5" customHeight="1">
      <c r="AR52" s="10"/>
    </row>
    <row r="53" spans="44:44" ht="13.5" customHeight="1">
      <c r="AR53" s="10"/>
    </row>
    <row r="54" spans="44:44" ht="13.5" customHeight="1">
      <c r="AR54" s="10"/>
    </row>
    <row r="55" spans="44:44" ht="13.5" customHeight="1">
      <c r="AR55" s="10"/>
    </row>
    <row r="56" spans="44:44" ht="13.5" customHeight="1">
      <c r="AR56" s="10"/>
    </row>
    <row r="57" spans="44:44" ht="13.5" customHeight="1">
      <c r="AR57" s="10"/>
    </row>
    <row r="58" spans="44:44">
      <c r="AR58" s="10"/>
    </row>
    <row r="59" spans="44:44">
      <c r="AR59" s="10"/>
    </row>
    <row r="60" spans="44:44">
      <c r="AR60" s="10"/>
    </row>
    <row r="61" spans="44:44">
      <c r="AR61" s="10"/>
    </row>
    <row r="62" spans="44:44">
      <c r="AR62" s="10"/>
    </row>
    <row r="63" spans="44:44">
      <c r="AR63" s="10"/>
    </row>
    <row r="64" spans="44:44">
      <c r="AR64" s="10"/>
    </row>
    <row r="65" spans="44:44">
      <c r="AR65" s="10"/>
    </row>
    <row r="66" spans="44:44">
      <c r="AR66" s="10"/>
    </row>
    <row r="67" spans="44:44">
      <c r="AR67" s="10"/>
    </row>
    <row r="68" spans="44:44">
      <c r="AR68" s="10"/>
    </row>
    <row r="69" spans="44:44">
      <c r="AR69" s="10"/>
    </row>
    <row r="70" spans="44:44">
      <c r="AR70" s="10"/>
    </row>
    <row r="71" spans="44:44">
      <c r="AR71" s="10"/>
    </row>
    <row r="72" spans="44:44">
      <c r="AR72" s="10"/>
    </row>
    <row r="73" spans="44:44">
      <c r="AR73" s="10"/>
    </row>
    <row r="74" spans="44:44">
      <c r="AR74" s="10"/>
    </row>
    <row r="75" spans="44:44">
      <c r="AR75" s="10"/>
    </row>
    <row r="76" spans="44:44">
      <c r="AR76" s="10"/>
    </row>
    <row r="77" spans="44:44">
      <c r="AR77" s="10"/>
    </row>
    <row r="78" spans="44:44">
      <c r="AR78" s="10"/>
    </row>
    <row r="79" spans="44:44">
      <c r="AR79" s="10"/>
    </row>
    <row r="80" spans="44:44">
      <c r="AR80" s="10"/>
    </row>
    <row r="81" spans="44:44">
      <c r="AR81" s="10"/>
    </row>
    <row r="82" spans="44:44">
      <c r="AR82" s="10"/>
    </row>
    <row r="83" spans="44:44">
      <c r="AR83" s="10"/>
    </row>
    <row r="84" spans="44:44">
      <c r="AR84" s="10"/>
    </row>
    <row r="85" spans="44:44">
      <c r="AR85" s="10"/>
    </row>
    <row r="86" spans="44:44">
      <c r="AR86" s="10"/>
    </row>
    <row r="87" spans="44:44">
      <c r="AR87" s="10"/>
    </row>
    <row r="88" spans="44:44">
      <c r="AR88" s="10"/>
    </row>
    <row r="89" spans="44:44">
      <c r="AR89" s="10"/>
    </row>
    <row r="90" spans="44:44">
      <c r="AR90" s="10"/>
    </row>
    <row r="91" spans="44:44">
      <c r="AR91" s="10"/>
    </row>
    <row r="92" spans="44:44">
      <c r="AR92" s="10"/>
    </row>
    <row r="93" spans="44:44">
      <c r="AR93" s="10"/>
    </row>
    <row r="94" spans="44:44">
      <c r="AR94" s="10"/>
    </row>
  </sheetData>
  <mergeCells count="70">
    <mergeCell ref="AN18:AO19"/>
    <mergeCell ref="AN32:AO33"/>
    <mergeCell ref="AF4:AG5"/>
    <mergeCell ref="AH4:AI5"/>
    <mergeCell ref="AJ4:AK4"/>
    <mergeCell ref="AF18:AG19"/>
    <mergeCell ref="AH18:AI19"/>
    <mergeCell ref="AJ18:AK18"/>
    <mergeCell ref="AF32:AG33"/>
    <mergeCell ref="AH32:AI33"/>
    <mergeCell ref="AJ32:AK32"/>
    <mergeCell ref="H32:I33"/>
    <mergeCell ref="J32:K33"/>
    <mergeCell ref="L32:M32"/>
    <mergeCell ref="A3:A5"/>
    <mergeCell ref="A17:A19"/>
    <mergeCell ref="A31:A33"/>
    <mergeCell ref="H4:I5"/>
    <mergeCell ref="J4:K5"/>
    <mergeCell ref="L4:M4"/>
    <mergeCell ref="H18:I19"/>
    <mergeCell ref="J18:K19"/>
    <mergeCell ref="L18:M18"/>
    <mergeCell ref="AR17:AR19"/>
    <mergeCell ref="B32:C33"/>
    <mergeCell ref="D32:E33"/>
    <mergeCell ref="F32:G32"/>
    <mergeCell ref="B4:C5"/>
    <mergeCell ref="D4:E5"/>
    <mergeCell ref="F4:G4"/>
    <mergeCell ref="B18:C19"/>
    <mergeCell ref="D18:E19"/>
    <mergeCell ref="AN4:AO5"/>
    <mergeCell ref="AL32:AM33"/>
    <mergeCell ref="AP32:AQ32"/>
    <mergeCell ref="AP18:AQ18"/>
    <mergeCell ref="AL4:AM5"/>
    <mergeCell ref="AL18:AM19"/>
    <mergeCell ref="R4:S4"/>
    <mergeCell ref="A1:AR1"/>
    <mergeCell ref="AR3:AR5"/>
    <mergeCell ref="AR31:AR33"/>
    <mergeCell ref="AP4:AQ4"/>
    <mergeCell ref="F18:G18"/>
    <mergeCell ref="Z4:AA5"/>
    <mergeCell ref="AB4:AC5"/>
    <mergeCell ref="AD4:AE4"/>
    <mergeCell ref="Z18:AA19"/>
    <mergeCell ref="AB18:AC19"/>
    <mergeCell ref="AD18:AE18"/>
    <mergeCell ref="Z32:AA33"/>
    <mergeCell ref="AB32:AC33"/>
    <mergeCell ref="AD32:AE32"/>
    <mergeCell ref="N4:O5"/>
    <mergeCell ref="P4:Q5"/>
    <mergeCell ref="N18:O19"/>
    <mergeCell ref="P18:Q19"/>
    <mergeCell ref="R18:S18"/>
    <mergeCell ref="N32:O33"/>
    <mergeCell ref="P32:Q33"/>
    <mergeCell ref="R32:S32"/>
    <mergeCell ref="T32:U33"/>
    <mergeCell ref="V32:W33"/>
    <mergeCell ref="X32:Y32"/>
    <mergeCell ref="T4:U5"/>
    <mergeCell ref="V4:W5"/>
    <mergeCell ref="X4:Y4"/>
    <mergeCell ref="T18:U19"/>
    <mergeCell ref="V18:W19"/>
    <mergeCell ref="X18:Y18"/>
  </mergeCells>
  <phoneticPr fontId="4"/>
  <pageMargins left="0.70866141732283472" right="0.11811023622047245" top="0.94488188976377963" bottom="0.74803149606299213" header="0.31496062992125984" footer="0.31496062992125984"/>
  <pageSetup paperSize="9" scale="62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T133"/>
  <sheetViews>
    <sheetView showGridLines="0" zoomScale="80" zoomScaleNormal="80" zoomScaleSheetLayoutView="80" workbookViewId="0">
      <pane ySplit="6" topLeftCell="A22" activePane="bottomLeft" state="frozen"/>
      <selection activeCell="W15" sqref="W15"/>
      <selection pane="bottomLeft" activeCell="W15" sqref="W15"/>
    </sheetView>
  </sheetViews>
  <sheetFormatPr defaultRowHeight="13.5"/>
  <cols>
    <col min="1" max="1" width="4.140625" style="3" customWidth="1"/>
    <col min="2" max="2" width="28.28515625" style="5" customWidth="1"/>
    <col min="3" max="3" width="1" style="5" customWidth="1"/>
    <col min="4" max="4" width="8.7109375" style="5" customWidth="1"/>
    <col min="5" max="5" width="0.85546875" style="5" customWidth="1"/>
    <col min="6" max="6" width="7.28515625" style="5" customWidth="1"/>
    <col min="7" max="7" width="0.85546875" style="5" customWidth="1"/>
    <col min="8" max="8" width="8.7109375" style="5" customWidth="1"/>
    <col min="9" max="9" width="0.85546875" style="5" customWidth="1"/>
    <col min="10" max="10" width="7.28515625" style="5" customWidth="1"/>
    <col min="11" max="11" width="0.85546875" style="5" customWidth="1"/>
    <col min="12" max="12" width="7.28515625" style="5" customWidth="1"/>
    <col min="13" max="13" width="0.85546875" style="5" customWidth="1"/>
    <col min="14" max="14" width="7.7109375" style="5" customWidth="1"/>
    <col min="15" max="15" width="0.85546875" style="5" customWidth="1"/>
    <col min="16" max="16" width="8.7109375" style="5" customWidth="1"/>
    <col min="17" max="17" width="0.85546875" style="5" customWidth="1"/>
    <col min="18" max="18" width="7.28515625" style="5" customWidth="1"/>
    <col min="19" max="19" width="0.85546875" style="5" customWidth="1"/>
    <col min="20" max="20" width="8.7109375" style="5" customWidth="1"/>
    <col min="21" max="21" width="0.85546875" style="5" customWidth="1"/>
    <col min="22" max="22" width="7.28515625" style="5" customWidth="1"/>
    <col min="23" max="23" width="0.85546875" style="5" customWidth="1"/>
    <col min="24" max="24" width="8.7109375" style="5" customWidth="1"/>
    <col min="25" max="25" width="0.85546875" style="5" customWidth="1"/>
    <col min="26" max="26" width="7.7109375" style="5" customWidth="1"/>
    <col min="27" max="27" width="0.85546875" style="5" customWidth="1"/>
    <col min="28" max="28" width="13.7109375" style="5" customWidth="1"/>
    <col min="29" max="29" width="0.85546875" style="5" customWidth="1"/>
    <col min="30" max="30" width="8.7109375" style="5" customWidth="1"/>
    <col min="31" max="31" width="0.85546875" style="5" customWidth="1"/>
    <col min="32" max="32" width="13.7109375" style="5" customWidth="1"/>
    <col min="33" max="33" width="0.85546875" style="5" customWidth="1"/>
    <col min="34" max="34" width="7.28515625" style="5" customWidth="1"/>
    <col min="35" max="35" width="0.85546875" style="5" customWidth="1"/>
    <col min="36" max="36" width="13.7109375" style="5" customWidth="1"/>
    <col min="37" max="37" width="0.85546875" style="5" customWidth="1"/>
    <col min="38" max="38" width="7.7109375" style="5" customWidth="1"/>
    <col min="39" max="39" width="0.85546875" style="5" customWidth="1"/>
    <col min="40" max="40" width="9.28515625" style="5" customWidth="1"/>
    <col min="41" max="16384" width="9.140625" style="5"/>
  </cols>
  <sheetData>
    <row r="1" spans="1:52" ht="22.5" customHeight="1">
      <c r="A1" s="624" t="s">
        <v>248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  <c r="R1" s="624"/>
      <c r="S1" s="624"/>
      <c r="T1" s="624"/>
      <c r="U1" s="624"/>
      <c r="V1" s="624"/>
      <c r="W1" s="624"/>
      <c r="X1" s="624"/>
      <c r="Y1" s="624"/>
      <c r="Z1" s="624"/>
      <c r="AA1" s="624"/>
      <c r="AB1" s="624"/>
      <c r="AC1" s="624"/>
      <c r="AD1" s="624"/>
      <c r="AE1" s="624"/>
      <c r="AF1" s="624"/>
      <c r="AG1" s="624"/>
      <c r="AH1" s="624"/>
      <c r="AI1" s="624"/>
      <c r="AJ1" s="624"/>
      <c r="AK1" s="624"/>
      <c r="AL1" s="624"/>
      <c r="AM1" s="624"/>
      <c r="AN1" s="624"/>
      <c r="AO1" s="12"/>
    </row>
    <row r="2" spans="1:52" ht="18.75" customHeight="1" thickBot="1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157"/>
      <c r="AK2" s="36"/>
      <c r="AL2" s="36"/>
      <c r="AM2" s="36"/>
      <c r="AN2" s="50" t="s">
        <v>0</v>
      </c>
    </row>
    <row r="3" spans="1:52" ht="20.100000000000001" customHeight="1" thickTop="1">
      <c r="A3" s="547" t="s">
        <v>23</v>
      </c>
      <c r="B3" s="547"/>
      <c r="C3" s="548"/>
      <c r="D3" s="625" t="s">
        <v>215</v>
      </c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6"/>
      <c r="P3" s="627" t="s">
        <v>216</v>
      </c>
      <c r="Q3" s="625"/>
      <c r="R3" s="625"/>
      <c r="S3" s="625"/>
      <c r="T3" s="625"/>
      <c r="U3" s="625"/>
      <c r="V3" s="625"/>
      <c r="W3" s="625"/>
      <c r="X3" s="625"/>
      <c r="Y3" s="625"/>
      <c r="Z3" s="625"/>
      <c r="AA3" s="626"/>
      <c r="AB3" s="625" t="s">
        <v>217</v>
      </c>
      <c r="AC3" s="625"/>
      <c r="AD3" s="625"/>
      <c r="AE3" s="625"/>
      <c r="AF3" s="625"/>
      <c r="AG3" s="625"/>
      <c r="AH3" s="625"/>
      <c r="AI3" s="625"/>
      <c r="AJ3" s="625"/>
      <c r="AK3" s="625"/>
      <c r="AL3" s="625"/>
      <c r="AM3" s="625"/>
      <c r="AN3" s="544" t="s">
        <v>18</v>
      </c>
    </row>
    <row r="4" spans="1:52" ht="20.100000000000001" customHeight="1">
      <c r="A4" s="549"/>
      <c r="B4" s="549"/>
      <c r="C4" s="550"/>
      <c r="D4" s="586" t="s">
        <v>305</v>
      </c>
      <c r="E4" s="554"/>
      <c r="F4" s="586" t="s">
        <v>192</v>
      </c>
      <c r="G4" s="554"/>
      <c r="H4" s="586" t="s">
        <v>312</v>
      </c>
      <c r="I4" s="554"/>
      <c r="J4" s="586" t="s">
        <v>192</v>
      </c>
      <c r="K4" s="554"/>
      <c r="L4" s="618" t="s">
        <v>2</v>
      </c>
      <c r="M4" s="619"/>
      <c r="N4" s="566" t="s">
        <v>193</v>
      </c>
      <c r="O4" s="571"/>
      <c r="P4" s="586" t="s">
        <v>305</v>
      </c>
      <c r="Q4" s="554"/>
      <c r="R4" s="589" t="s">
        <v>192</v>
      </c>
      <c r="S4" s="590"/>
      <c r="T4" s="586" t="s">
        <v>312</v>
      </c>
      <c r="U4" s="554"/>
      <c r="V4" s="589" t="s">
        <v>192</v>
      </c>
      <c r="W4" s="590"/>
      <c r="X4" s="612" t="s">
        <v>2</v>
      </c>
      <c r="Y4" s="613"/>
      <c r="Z4" s="614" t="s">
        <v>193</v>
      </c>
      <c r="AA4" s="615"/>
      <c r="AB4" s="586" t="s">
        <v>305</v>
      </c>
      <c r="AC4" s="554"/>
      <c r="AD4" s="589" t="s">
        <v>192</v>
      </c>
      <c r="AE4" s="609"/>
      <c r="AF4" s="586" t="s">
        <v>312</v>
      </c>
      <c r="AG4" s="554"/>
      <c r="AH4" s="589" t="s">
        <v>192</v>
      </c>
      <c r="AI4" s="609"/>
      <c r="AJ4" s="612" t="s">
        <v>2</v>
      </c>
      <c r="AK4" s="613"/>
      <c r="AL4" s="614" t="s">
        <v>193</v>
      </c>
      <c r="AM4" s="613"/>
      <c r="AN4" s="578"/>
    </row>
    <row r="5" spans="1:52" ht="20.100000000000001" customHeight="1">
      <c r="A5" s="551"/>
      <c r="B5" s="551"/>
      <c r="C5" s="552"/>
      <c r="D5" s="555"/>
      <c r="E5" s="556"/>
      <c r="F5" s="555"/>
      <c r="G5" s="556"/>
      <c r="H5" s="555"/>
      <c r="I5" s="556"/>
      <c r="J5" s="555"/>
      <c r="K5" s="556"/>
      <c r="L5" s="620" t="s">
        <v>29</v>
      </c>
      <c r="M5" s="621"/>
      <c r="N5" s="622"/>
      <c r="O5" s="623"/>
      <c r="P5" s="555"/>
      <c r="Q5" s="556"/>
      <c r="R5" s="591"/>
      <c r="S5" s="592"/>
      <c r="T5" s="555"/>
      <c r="U5" s="556"/>
      <c r="V5" s="591"/>
      <c r="W5" s="592"/>
      <c r="X5" s="628" t="s">
        <v>29</v>
      </c>
      <c r="Y5" s="629"/>
      <c r="Z5" s="616"/>
      <c r="AA5" s="617"/>
      <c r="AB5" s="555"/>
      <c r="AC5" s="556"/>
      <c r="AD5" s="610"/>
      <c r="AE5" s="611"/>
      <c r="AF5" s="555"/>
      <c r="AG5" s="556"/>
      <c r="AH5" s="610"/>
      <c r="AI5" s="611"/>
      <c r="AJ5" s="628" t="s">
        <v>29</v>
      </c>
      <c r="AK5" s="629"/>
      <c r="AL5" s="630"/>
      <c r="AM5" s="631"/>
      <c r="AN5" s="579"/>
    </row>
    <row r="6" spans="1:52" s="6" customFormat="1" ht="24.75" customHeight="1">
      <c r="A6" s="564" t="s">
        <v>51</v>
      </c>
      <c r="B6" s="564"/>
      <c r="C6" s="565"/>
      <c r="D6" s="193">
        <v>209</v>
      </c>
      <c r="E6" s="193"/>
      <c r="F6" s="353">
        <f>IF(D6="-","-",D6/$D$6*100)</f>
        <v>100</v>
      </c>
      <c r="G6" s="233"/>
      <c r="H6" s="193">
        <f>'1.全体'!AN7</f>
        <v>255</v>
      </c>
      <c r="I6" s="193"/>
      <c r="J6" s="353">
        <f>IF(H6="-","-",H6/$H$6*100)</f>
        <v>100</v>
      </c>
      <c r="K6" s="233"/>
      <c r="L6" s="457">
        <f>H6-D6</f>
        <v>46</v>
      </c>
      <c r="M6" s="233"/>
      <c r="N6" s="458">
        <f>IF(ISTEXT(D6),D6,IF(H6="X",H6,IF(H6="-",0,L6/D6*100)))</f>
        <v>22.009569377990431</v>
      </c>
      <c r="O6" s="166"/>
      <c r="P6" s="234">
        <v>6942</v>
      </c>
      <c r="Q6" s="193"/>
      <c r="R6" s="353">
        <f>IF(P6="-","-",P6/$P$6*100)</f>
        <v>100</v>
      </c>
      <c r="S6" s="233"/>
      <c r="T6" s="234">
        <f>'1.全体'!AP7</f>
        <v>7399</v>
      </c>
      <c r="U6" s="193"/>
      <c r="V6" s="353">
        <f>IF(T6="-","-",T6/$T$6*100)</f>
        <v>100</v>
      </c>
      <c r="W6" s="233"/>
      <c r="X6" s="457">
        <f>T6-P6</f>
        <v>457</v>
      </c>
      <c r="Y6" s="233"/>
      <c r="Z6" s="458">
        <f>IF(ISTEXT(P6),P6,IF(T6="X",T6,IF(T6="-",0,X6/P6*100)))</f>
        <v>6.5831172572745604</v>
      </c>
      <c r="AA6" s="166"/>
      <c r="AB6" s="234">
        <v>16541180</v>
      </c>
      <c r="AC6" s="234"/>
      <c r="AD6" s="355">
        <f>IF(AB6="-","-",AB6/$AB$6*100)</f>
        <v>100</v>
      </c>
      <c r="AE6" s="236"/>
      <c r="AF6" s="234">
        <f>'1.全体'!AR7</f>
        <v>20121353</v>
      </c>
      <c r="AG6" s="234"/>
      <c r="AH6" s="355">
        <f>IF(AF6="-","-",AF6/$AF$6*100)</f>
        <v>100</v>
      </c>
      <c r="AI6" s="236"/>
      <c r="AJ6" s="457">
        <f>AF6-AB6</f>
        <v>3580173</v>
      </c>
      <c r="AK6" s="236"/>
      <c r="AL6" s="462">
        <f>IF(ISTEXT(AB6),AB6,IF(AF6="X",AF6,IF(AF6="-",0,AJ6/AB6*100)))</f>
        <v>21.644000004836414</v>
      </c>
      <c r="AM6" s="236"/>
      <c r="AN6" s="18" t="s">
        <v>3</v>
      </c>
    </row>
    <row r="7" spans="1:52" s="6" customFormat="1" ht="5.25" customHeight="1">
      <c r="A7" s="14"/>
      <c r="B7" s="15"/>
      <c r="C7" s="96"/>
      <c r="D7" s="196"/>
      <c r="E7" s="196"/>
      <c r="F7" s="237"/>
      <c r="G7" s="238"/>
      <c r="H7" s="196"/>
      <c r="I7" s="196"/>
      <c r="J7" s="237"/>
      <c r="K7" s="238"/>
      <c r="L7" s="196"/>
      <c r="M7" s="238"/>
      <c r="N7" s="459"/>
      <c r="O7" s="239"/>
      <c r="P7" s="196"/>
      <c r="Q7" s="196"/>
      <c r="R7" s="237"/>
      <c r="S7" s="238"/>
      <c r="T7" s="196"/>
      <c r="U7" s="196"/>
      <c r="V7" s="237"/>
      <c r="W7" s="238"/>
      <c r="X7" s="196"/>
      <c r="Y7" s="238"/>
      <c r="Z7" s="459"/>
      <c r="AA7" s="239"/>
      <c r="AB7" s="196"/>
      <c r="AC7" s="196"/>
      <c r="AD7" s="240"/>
      <c r="AE7" s="238"/>
      <c r="AF7" s="196"/>
      <c r="AG7" s="196"/>
      <c r="AH7" s="240"/>
      <c r="AI7" s="238"/>
      <c r="AJ7" s="196"/>
      <c r="AK7" s="238"/>
      <c r="AL7" s="459"/>
      <c r="AM7" s="238"/>
      <c r="AN7" s="23"/>
    </row>
    <row r="8" spans="1:52" ht="22.5" customHeight="1">
      <c r="A8" s="71" t="s">
        <v>205</v>
      </c>
      <c r="B8" s="30" t="s">
        <v>31</v>
      </c>
      <c r="C8" s="97"/>
      <c r="D8" s="198">
        <v>83</v>
      </c>
      <c r="E8" s="198"/>
      <c r="F8" s="354">
        <f>IF(D8="-","-",D8/$D$6*100)</f>
        <v>39.71291866028708</v>
      </c>
      <c r="G8" s="77"/>
      <c r="H8" s="198">
        <f>'1.全体'!AN9</f>
        <v>92</v>
      </c>
      <c r="I8" s="198"/>
      <c r="J8" s="354">
        <f>IF(H8="-","-",H8/$H$6*100)</f>
        <v>36.078431372549019</v>
      </c>
      <c r="K8" s="77"/>
      <c r="L8" s="313">
        <f>H8-D8</f>
        <v>9</v>
      </c>
      <c r="M8" s="77"/>
      <c r="N8" s="460">
        <f>IF(ISTEXT(D8),D8,IF(H8="X",H8,IF(H8="-",0,L8/D8*100)))</f>
        <v>10.843373493975903</v>
      </c>
      <c r="O8" s="241"/>
      <c r="P8" s="198">
        <v>3599</v>
      </c>
      <c r="Q8" s="198"/>
      <c r="R8" s="354">
        <f t="shared" ref="R8:R13" si="0">IF(P8="-","-",P8/$P$6*100)</f>
        <v>51.84384903486027</v>
      </c>
      <c r="S8" s="77"/>
      <c r="T8" s="198">
        <f>'1.全体'!AP9</f>
        <v>3875</v>
      </c>
      <c r="U8" s="198"/>
      <c r="V8" s="354">
        <f>IF(T8="-","-",T8/$T$6*100)</f>
        <v>52.371942154345184</v>
      </c>
      <c r="W8" s="77"/>
      <c r="X8" s="457">
        <f>T8-P8</f>
        <v>276</v>
      </c>
      <c r="Y8" s="77"/>
      <c r="Z8" s="460">
        <f>IF(ISTEXT(P8),P8,IF(T8="X",T8,IF(T8="-",0,X8/P8*100)))</f>
        <v>7.6687968880244508</v>
      </c>
      <c r="AA8" s="241"/>
      <c r="AB8" s="198">
        <v>8964765</v>
      </c>
      <c r="AC8" s="198"/>
      <c r="AD8" s="354">
        <f>IF(AB8="-","-",AB8/$AB$6*100)</f>
        <v>54.196647397585906</v>
      </c>
      <c r="AE8" s="77"/>
      <c r="AF8" s="198">
        <f>'1.全体'!AR9</f>
        <v>10075394</v>
      </c>
      <c r="AG8" s="198"/>
      <c r="AH8" s="354">
        <f>IF(AF8="-","-",AF8/$AF$6*100)</f>
        <v>50.07314368969125</v>
      </c>
      <c r="AI8" s="77"/>
      <c r="AJ8" s="313">
        <f t="shared" ref="AJ8:AJ15" si="1">AF8-AB8</f>
        <v>1110629</v>
      </c>
      <c r="AK8" s="77"/>
      <c r="AL8" s="460">
        <f>IF(ISTEXT(AB8),AB8,IF(AF8="X",AF8,IF(AF8="-",0,AJ8/AB8*100)))</f>
        <v>12.38882447002236</v>
      </c>
      <c r="AM8" s="77"/>
      <c r="AN8" s="72" t="s">
        <v>208</v>
      </c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</row>
    <row r="9" spans="1:52" ht="22.5" customHeight="1">
      <c r="A9" s="17">
        <v>10</v>
      </c>
      <c r="B9" s="30" t="s">
        <v>32</v>
      </c>
      <c r="C9" s="97"/>
      <c r="D9" s="198">
        <v>6</v>
      </c>
      <c r="E9" s="198"/>
      <c r="F9" s="354">
        <f>IF(D9="-","-",D9/$D$6*100)</f>
        <v>2.8708133971291865</v>
      </c>
      <c r="G9" s="77"/>
      <c r="H9" s="198">
        <f>'1.全体'!AN10</f>
        <v>7</v>
      </c>
      <c r="I9" s="198"/>
      <c r="J9" s="354">
        <f t="shared" ref="J9:J31" si="2">IF(H9="-","-",H9/$H$6*100)</f>
        <v>2.7450980392156863</v>
      </c>
      <c r="K9" s="77"/>
      <c r="L9" s="313">
        <f t="shared" ref="L9:L31" si="3">H9-D9</f>
        <v>1</v>
      </c>
      <c r="M9" s="77"/>
      <c r="N9" s="460">
        <f t="shared" ref="N9:N30" si="4">IF(ISTEXT(D9),D9,IF(H9="X",H9,IF(H9="-",0,L9/D9*100)))</f>
        <v>16.666666666666664</v>
      </c>
      <c r="O9" s="241"/>
      <c r="P9" s="198">
        <v>177</v>
      </c>
      <c r="Q9" s="198">
        <v>2.4</v>
      </c>
      <c r="R9" s="354">
        <f t="shared" si="0"/>
        <v>2.5496974935177179</v>
      </c>
      <c r="S9" s="77"/>
      <c r="T9" s="198">
        <f>'1.全体'!AP10</f>
        <v>182</v>
      </c>
      <c r="U9" s="198">
        <v>2.4</v>
      </c>
      <c r="V9" s="354">
        <f t="shared" ref="V9:V30" si="5">IF(T9="-","-",T9/$T$6*100)</f>
        <v>2.459791863765374</v>
      </c>
      <c r="W9" s="77"/>
      <c r="X9" s="198">
        <f t="shared" ref="X9:X28" si="6">T9-P9</f>
        <v>5</v>
      </c>
      <c r="Y9" s="77"/>
      <c r="Z9" s="460">
        <f t="shared" ref="Z9:Z30" si="7">IF(ISTEXT(P9),P9,IF(T9="X",T9,IF(T9="-",0,X9/P9*100)))</f>
        <v>2.8248587570621471</v>
      </c>
      <c r="AA9" s="241"/>
      <c r="AB9" s="204">
        <v>1164634</v>
      </c>
      <c r="AC9" s="204"/>
      <c r="AD9" s="354">
        <f>IF(AB9="-","-",AB9/$AB$6*100)</f>
        <v>7.0408157096410298</v>
      </c>
      <c r="AE9" s="33"/>
      <c r="AF9" s="204">
        <f>'1.全体'!AR10</f>
        <v>3235208</v>
      </c>
      <c r="AG9" s="204"/>
      <c r="AH9" s="354">
        <f t="shared" ref="AH9:AH31" si="8">IF(AF9="-","-",AF9/$AF$6*100)</f>
        <v>16.078481402319216</v>
      </c>
      <c r="AI9" s="33"/>
      <c r="AJ9" s="313">
        <f t="shared" si="1"/>
        <v>2070574</v>
      </c>
      <c r="AK9" s="77"/>
      <c r="AL9" s="460">
        <f t="shared" ref="AL9:AL31" si="9">IF(ISTEXT(AB9),AB9,IF(AF9="X",AF9,IF(AF9="-",0,AJ9/AB9*100)))</f>
        <v>177.78752809895641</v>
      </c>
      <c r="AM9" s="77"/>
      <c r="AN9" s="24">
        <v>10</v>
      </c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</row>
    <row r="10" spans="1:52" ht="22.5" customHeight="1">
      <c r="A10" s="17">
        <v>11</v>
      </c>
      <c r="B10" s="30" t="s">
        <v>9</v>
      </c>
      <c r="C10" s="97"/>
      <c r="D10" s="198">
        <v>10</v>
      </c>
      <c r="E10" s="198"/>
      <c r="F10" s="354">
        <f t="shared" ref="F10:F31" si="10">IF(D10="-","-",D10/$D$6*100)</f>
        <v>4.7846889952153111</v>
      </c>
      <c r="G10" s="77"/>
      <c r="H10" s="198">
        <f>'1.全体'!AN11</f>
        <v>11</v>
      </c>
      <c r="I10" s="198"/>
      <c r="J10" s="354">
        <f t="shared" si="2"/>
        <v>4.3137254901960782</v>
      </c>
      <c r="K10" s="77"/>
      <c r="L10" s="313">
        <f t="shared" si="3"/>
        <v>1</v>
      </c>
      <c r="M10" s="77"/>
      <c r="N10" s="460">
        <f t="shared" si="4"/>
        <v>10</v>
      </c>
      <c r="O10" s="241"/>
      <c r="P10" s="198">
        <v>198</v>
      </c>
      <c r="Q10" s="198"/>
      <c r="R10" s="354">
        <f t="shared" si="0"/>
        <v>2.8522039757994815</v>
      </c>
      <c r="S10" s="77"/>
      <c r="T10" s="198">
        <f>'1.全体'!AP11</f>
        <v>205</v>
      </c>
      <c r="U10" s="198"/>
      <c r="V10" s="354">
        <f t="shared" si="5"/>
        <v>2.7706446817137449</v>
      </c>
      <c r="W10" s="77"/>
      <c r="X10" s="313">
        <f t="shared" si="6"/>
        <v>7</v>
      </c>
      <c r="Y10" s="77"/>
      <c r="Z10" s="460">
        <f t="shared" si="7"/>
        <v>3.535353535353535</v>
      </c>
      <c r="AA10" s="241"/>
      <c r="AB10" s="204">
        <v>252586</v>
      </c>
      <c r="AC10" s="204"/>
      <c r="AD10" s="354">
        <f>IF(AB10="-","-",AB10/$AB$6*100)</f>
        <v>1.5270131876927764</v>
      </c>
      <c r="AE10" s="33"/>
      <c r="AF10" s="204">
        <f>'1.全体'!AR11</f>
        <v>228188</v>
      </c>
      <c r="AG10" s="204"/>
      <c r="AH10" s="354">
        <f>IF(AF10="-","-",AF10/$AF$6*100)</f>
        <v>1.1340589273494679</v>
      </c>
      <c r="AI10" s="33"/>
      <c r="AJ10" s="313">
        <f t="shared" si="1"/>
        <v>-24398</v>
      </c>
      <c r="AK10" s="77"/>
      <c r="AL10" s="460">
        <f t="shared" si="9"/>
        <v>-9.6592843625537448</v>
      </c>
      <c r="AM10" s="77"/>
      <c r="AN10" s="24">
        <v>11</v>
      </c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</row>
    <row r="11" spans="1:52" ht="22.5" customHeight="1">
      <c r="A11" s="17">
        <v>12</v>
      </c>
      <c r="B11" s="30" t="s">
        <v>200</v>
      </c>
      <c r="C11" s="97"/>
      <c r="D11" s="198">
        <v>6</v>
      </c>
      <c r="E11" s="198"/>
      <c r="F11" s="354">
        <f t="shared" si="10"/>
        <v>2.8708133971291865</v>
      </c>
      <c r="G11" s="77"/>
      <c r="H11" s="198">
        <f>'1.全体'!AN12</f>
        <v>5</v>
      </c>
      <c r="I11" s="198"/>
      <c r="J11" s="354">
        <f>IF(H11="-","-",H11/$H$6*100)</f>
        <v>1.9607843137254901</v>
      </c>
      <c r="K11" s="77"/>
      <c r="L11" s="313">
        <f t="shared" si="3"/>
        <v>-1</v>
      </c>
      <c r="M11" s="77"/>
      <c r="N11" s="460">
        <f t="shared" si="4"/>
        <v>-16.666666666666664</v>
      </c>
      <c r="O11" s="241"/>
      <c r="P11" s="198">
        <v>136</v>
      </c>
      <c r="Q11" s="198"/>
      <c r="R11" s="354">
        <f t="shared" si="0"/>
        <v>1.9590895995390378</v>
      </c>
      <c r="S11" s="77"/>
      <c r="T11" s="198">
        <f>'1.全体'!AP12</f>
        <v>140</v>
      </c>
      <c r="U11" s="198"/>
      <c r="V11" s="354">
        <f>IF(T11="-","-",T11/$T$6*100)</f>
        <v>1.8921475875118259</v>
      </c>
      <c r="W11" s="77"/>
      <c r="X11" s="313">
        <f t="shared" si="6"/>
        <v>4</v>
      </c>
      <c r="Y11" s="77"/>
      <c r="Z11" s="460">
        <f t="shared" si="7"/>
        <v>2.9411764705882351</v>
      </c>
      <c r="AA11" s="241"/>
      <c r="AB11" s="204">
        <v>185010</v>
      </c>
      <c r="AC11" s="204"/>
      <c r="AD11" s="354">
        <f t="shared" ref="AD11:AD31" si="11">IF(AB11="-","-",AB11/$AB$6*100)</f>
        <v>1.1184812691718486</v>
      </c>
      <c r="AE11" s="33"/>
      <c r="AF11" s="204">
        <f>'1.全体'!AR12</f>
        <v>221102</v>
      </c>
      <c r="AG11" s="204"/>
      <c r="AH11" s="354">
        <f t="shared" si="8"/>
        <v>1.0988426076516824</v>
      </c>
      <c r="AI11" s="33"/>
      <c r="AJ11" s="313">
        <f t="shared" si="1"/>
        <v>36092</v>
      </c>
      <c r="AK11" s="77"/>
      <c r="AL11" s="460">
        <f t="shared" si="9"/>
        <v>19.50813469542187</v>
      </c>
      <c r="AM11" s="77"/>
      <c r="AN11" s="24">
        <v>12</v>
      </c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</row>
    <row r="12" spans="1:52" ht="22.5" customHeight="1">
      <c r="A12" s="17">
        <v>13</v>
      </c>
      <c r="B12" s="30" t="s">
        <v>33</v>
      </c>
      <c r="C12" s="97"/>
      <c r="D12" s="198">
        <v>8</v>
      </c>
      <c r="E12" s="198"/>
      <c r="F12" s="354">
        <f>IF(D12="-","-",D12/$D$6*100)</f>
        <v>3.8277511961722488</v>
      </c>
      <c r="G12" s="77"/>
      <c r="H12" s="198">
        <f>'1.全体'!AN13</f>
        <v>13</v>
      </c>
      <c r="I12" s="198"/>
      <c r="J12" s="354">
        <f t="shared" si="2"/>
        <v>5.0980392156862742</v>
      </c>
      <c r="K12" s="77"/>
      <c r="L12" s="313">
        <f t="shared" si="3"/>
        <v>5</v>
      </c>
      <c r="M12" s="77"/>
      <c r="N12" s="460">
        <f t="shared" si="4"/>
        <v>62.5</v>
      </c>
      <c r="O12" s="241"/>
      <c r="P12" s="198">
        <v>88</v>
      </c>
      <c r="Q12" s="198"/>
      <c r="R12" s="354">
        <f t="shared" si="0"/>
        <v>1.2676462114664362</v>
      </c>
      <c r="S12" s="77"/>
      <c r="T12" s="198">
        <f>'1.全体'!AP13</f>
        <v>121</v>
      </c>
      <c r="U12" s="198"/>
      <c r="V12" s="354">
        <f>IF(T12="-","-",T12/$T$6*100)</f>
        <v>1.6353561292066494</v>
      </c>
      <c r="W12" s="77"/>
      <c r="X12" s="313">
        <f t="shared" si="6"/>
        <v>33</v>
      </c>
      <c r="Y12" s="77"/>
      <c r="Z12" s="460">
        <f t="shared" si="7"/>
        <v>37.5</v>
      </c>
      <c r="AA12" s="241"/>
      <c r="AB12" s="204">
        <v>84331</v>
      </c>
      <c r="AC12" s="204"/>
      <c r="AD12" s="354">
        <f>IF(AB12="-","-",AB12/$AB$6*100)</f>
        <v>0.50982457116118685</v>
      </c>
      <c r="AE12" s="33"/>
      <c r="AF12" s="204">
        <f>'1.全体'!AR13</f>
        <v>111232</v>
      </c>
      <c r="AG12" s="204"/>
      <c r="AH12" s="354">
        <f t="shared" si="8"/>
        <v>0.55280576808130144</v>
      </c>
      <c r="AI12" s="33"/>
      <c r="AJ12" s="313">
        <f t="shared" si="1"/>
        <v>26901</v>
      </c>
      <c r="AK12" s="77"/>
      <c r="AL12" s="460">
        <f>IF(ISTEXT(AB12),AB12,IF(AF12="X",AF12,IF(AF12="-",0,AJ12/AB12*100)))</f>
        <v>31.899301561703286</v>
      </c>
      <c r="AM12" s="77"/>
      <c r="AN12" s="24">
        <v>13</v>
      </c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</row>
    <row r="13" spans="1:52" ht="22.5" customHeight="1">
      <c r="A13" s="17">
        <v>14</v>
      </c>
      <c r="B13" s="28" t="s">
        <v>34</v>
      </c>
      <c r="C13" s="97"/>
      <c r="D13" s="198">
        <v>5</v>
      </c>
      <c r="E13" s="198"/>
      <c r="F13" s="354">
        <f t="shared" si="10"/>
        <v>2.3923444976076556</v>
      </c>
      <c r="G13" s="77"/>
      <c r="H13" s="198">
        <f>'1.全体'!AN14</f>
        <v>6</v>
      </c>
      <c r="I13" s="198"/>
      <c r="J13" s="354">
        <f t="shared" si="2"/>
        <v>2.3529411764705883</v>
      </c>
      <c r="K13" s="77"/>
      <c r="L13" s="313">
        <f t="shared" si="3"/>
        <v>1</v>
      </c>
      <c r="M13" s="77"/>
      <c r="N13" s="460">
        <f t="shared" si="4"/>
        <v>20</v>
      </c>
      <c r="O13" s="241"/>
      <c r="P13" s="198">
        <v>250</v>
      </c>
      <c r="Q13" s="198"/>
      <c r="R13" s="354">
        <f t="shared" si="0"/>
        <v>3.6012676462114666</v>
      </c>
      <c r="S13" s="77"/>
      <c r="T13" s="198">
        <f>'1.全体'!AP14</f>
        <v>267</v>
      </c>
      <c r="U13" s="198"/>
      <c r="V13" s="354">
        <f t="shared" si="5"/>
        <v>3.6085957561832678</v>
      </c>
      <c r="W13" s="77"/>
      <c r="X13" s="313">
        <f t="shared" si="6"/>
        <v>17</v>
      </c>
      <c r="Y13" s="77"/>
      <c r="Z13" s="460">
        <f t="shared" si="7"/>
        <v>6.8000000000000007</v>
      </c>
      <c r="AA13" s="241"/>
      <c r="AB13" s="204">
        <v>887165</v>
      </c>
      <c r="AC13" s="204"/>
      <c r="AD13" s="354">
        <f t="shared" si="11"/>
        <v>5.3633718997072766</v>
      </c>
      <c r="AE13" s="33"/>
      <c r="AF13" s="204">
        <f>'1.全体'!AR14</f>
        <v>959574</v>
      </c>
      <c r="AG13" s="204"/>
      <c r="AH13" s="354">
        <f t="shared" si="8"/>
        <v>4.768933778956117</v>
      </c>
      <c r="AI13" s="33"/>
      <c r="AJ13" s="313">
        <f t="shared" si="1"/>
        <v>72409</v>
      </c>
      <c r="AK13" s="77"/>
      <c r="AL13" s="460">
        <f t="shared" si="9"/>
        <v>8.1618413711090945</v>
      </c>
      <c r="AM13" s="77"/>
      <c r="AN13" s="24">
        <v>14</v>
      </c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</row>
    <row r="14" spans="1:52" ht="22.5" customHeight="1">
      <c r="A14" s="17">
        <v>15</v>
      </c>
      <c r="B14" s="28" t="s">
        <v>10</v>
      </c>
      <c r="C14" s="97"/>
      <c r="D14" s="198">
        <v>6</v>
      </c>
      <c r="E14" s="198"/>
      <c r="F14" s="354">
        <f t="shared" si="10"/>
        <v>2.8708133971291865</v>
      </c>
      <c r="G14" s="77"/>
      <c r="H14" s="198">
        <f>'1.全体'!AN15</f>
        <v>14</v>
      </c>
      <c r="I14" s="198"/>
      <c r="J14" s="354">
        <f t="shared" si="2"/>
        <v>5.4901960784313726</v>
      </c>
      <c r="K14" s="77"/>
      <c r="L14" s="313">
        <f t="shared" si="3"/>
        <v>8</v>
      </c>
      <c r="M14" s="77"/>
      <c r="N14" s="460">
        <f t="shared" si="4"/>
        <v>133.33333333333331</v>
      </c>
      <c r="O14" s="241"/>
      <c r="P14" s="198">
        <v>41</v>
      </c>
      <c r="Q14" s="198"/>
      <c r="R14" s="354">
        <f t="shared" ref="R14:R30" si="12">IF(P14="-","-",P14/$P$6*100)</f>
        <v>0.59060789397868052</v>
      </c>
      <c r="S14" s="77"/>
      <c r="T14" s="198">
        <f>'1.全体'!AP15</f>
        <v>55</v>
      </c>
      <c r="U14" s="198"/>
      <c r="V14" s="354">
        <f t="shared" si="5"/>
        <v>0.74334369509393161</v>
      </c>
      <c r="W14" s="77"/>
      <c r="X14" s="313">
        <f t="shared" si="6"/>
        <v>14</v>
      </c>
      <c r="Y14" s="77"/>
      <c r="Z14" s="460">
        <f t="shared" si="7"/>
        <v>34.146341463414636</v>
      </c>
      <c r="AA14" s="241"/>
      <c r="AB14" s="204">
        <v>32039</v>
      </c>
      <c r="AC14" s="204"/>
      <c r="AD14" s="354">
        <f t="shared" si="11"/>
        <v>0.19369234842979763</v>
      </c>
      <c r="AE14" s="33"/>
      <c r="AF14" s="204">
        <f>'1.全体'!AR15</f>
        <v>55486</v>
      </c>
      <c r="AG14" s="204"/>
      <c r="AH14" s="354">
        <f t="shared" si="8"/>
        <v>0.27575680422683307</v>
      </c>
      <c r="AI14" s="33"/>
      <c r="AJ14" s="313">
        <f t="shared" si="1"/>
        <v>23447</v>
      </c>
      <c r="AK14" s="77"/>
      <c r="AL14" s="460">
        <f t="shared" si="9"/>
        <v>73.182683604357194</v>
      </c>
      <c r="AM14" s="77"/>
      <c r="AN14" s="24">
        <v>15</v>
      </c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</row>
    <row r="15" spans="1:52" ht="22.5" customHeight="1">
      <c r="A15" s="17">
        <v>16</v>
      </c>
      <c r="B15" s="28" t="s">
        <v>11</v>
      </c>
      <c r="C15" s="97"/>
      <c r="D15" s="198">
        <v>5</v>
      </c>
      <c r="E15" s="198"/>
      <c r="F15" s="354">
        <f t="shared" si="10"/>
        <v>2.3923444976076556</v>
      </c>
      <c r="G15" s="77"/>
      <c r="H15" s="198">
        <f>'1.全体'!AN16</f>
        <v>6</v>
      </c>
      <c r="I15" s="198"/>
      <c r="J15" s="354">
        <f>IF(H15="-","-",H15/$H$6*100)</f>
        <v>2.3529411764705883</v>
      </c>
      <c r="K15" s="77"/>
      <c r="L15" s="313">
        <f t="shared" si="3"/>
        <v>1</v>
      </c>
      <c r="M15" s="77"/>
      <c r="N15" s="460">
        <f t="shared" si="4"/>
        <v>20</v>
      </c>
      <c r="O15" s="241"/>
      <c r="P15" s="198">
        <v>149</v>
      </c>
      <c r="Q15" s="198"/>
      <c r="R15" s="354">
        <f t="shared" si="12"/>
        <v>2.1463555171420339</v>
      </c>
      <c r="S15" s="77"/>
      <c r="T15" s="198">
        <f>'1.全体'!AP16</f>
        <v>155</v>
      </c>
      <c r="U15" s="198"/>
      <c r="V15" s="354">
        <f>IF(T15="-","-",T15/$T$6*100)</f>
        <v>2.094877686173807</v>
      </c>
      <c r="W15" s="77"/>
      <c r="X15" s="313">
        <f t="shared" si="6"/>
        <v>6</v>
      </c>
      <c r="Y15" s="77"/>
      <c r="Z15" s="460">
        <f t="shared" si="7"/>
        <v>4.0268456375838921</v>
      </c>
      <c r="AA15" s="241"/>
      <c r="AB15" s="204">
        <v>441863</v>
      </c>
      <c r="AC15" s="204">
        <v>0</v>
      </c>
      <c r="AD15" s="354">
        <f t="shared" si="11"/>
        <v>2.6712906818014193</v>
      </c>
      <c r="AE15" s="33"/>
      <c r="AF15" s="204">
        <f>'1.全体'!AR16</f>
        <v>577245</v>
      </c>
      <c r="AG15" s="204">
        <v>0</v>
      </c>
      <c r="AH15" s="354">
        <f t="shared" si="8"/>
        <v>2.868818016363015</v>
      </c>
      <c r="AI15" s="33"/>
      <c r="AJ15" s="313">
        <f t="shared" si="1"/>
        <v>135382</v>
      </c>
      <c r="AK15" s="77"/>
      <c r="AL15" s="460">
        <f t="shared" si="9"/>
        <v>30.638908439946317</v>
      </c>
      <c r="AM15" s="77"/>
      <c r="AN15" s="24">
        <v>16</v>
      </c>
      <c r="AO15" s="36"/>
      <c r="AP15" s="36"/>
      <c r="AQ15" s="36"/>
      <c r="AR15" s="37"/>
      <c r="AS15" s="36"/>
      <c r="AT15" s="36"/>
      <c r="AU15" s="36"/>
      <c r="AV15" s="36"/>
      <c r="AW15" s="36"/>
      <c r="AX15" s="36"/>
      <c r="AY15" s="36"/>
      <c r="AZ15" s="36"/>
    </row>
    <row r="16" spans="1:52" ht="22.5" customHeight="1">
      <c r="A16" s="17">
        <v>17</v>
      </c>
      <c r="B16" s="28" t="s">
        <v>35</v>
      </c>
      <c r="C16" s="97"/>
      <c r="D16" s="198">
        <v>2</v>
      </c>
      <c r="E16" s="198"/>
      <c r="F16" s="354">
        <f t="shared" si="10"/>
        <v>0.9569377990430622</v>
      </c>
      <c r="G16" s="77"/>
      <c r="H16" s="198">
        <f>'1.全体'!AN17</f>
        <v>2</v>
      </c>
      <c r="I16" s="198"/>
      <c r="J16" s="354">
        <f t="shared" si="2"/>
        <v>0.78431372549019607</v>
      </c>
      <c r="K16" s="77"/>
      <c r="L16" s="313">
        <f t="shared" si="3"/>
        <v>0</v>
      </c>
      <c r="M16" s="77"/>
      <c r="N16" s="460">
        <f t="shared" si="4"/>
        <v>0</v>
      </c>
      <c r="O16" s="241"/>
      <c r="P16" s="198">
        <v>26</v>
      </c>
      <c r="Q16" s="198"/>
      <c r="R16" s="354">
        <f t="shared" si="12"/>
        <v>0.37453183520599254</v>
      </c>
      <c r="S16" s="77"/>
      <c r="T16" s="198">
        <f>'1.全体'!AP17</f>
        <v>28</v>
      </c>
      <c r="U16" s="198"/>
      <c r="V16" s="354">
        <f t="shared" si="5"/>
        <v>0.3784295175023652</v>
      </c>
      <c r="W16" s="77"/>
      <c r="X16" s="313">
        <f t="shared" si="6"/>
        <v>2</v>
      </c>
      <c r="Y16" s="77"/>
      <c r="Z16" s="460">
        <f t="shared" si="7"/>
        <v>7.6923076923076925</v>
      </c>
      <c r="AA16" s="241"/>
      <c r="AB16" s="204" t="s">
        <v>280</v>
      </c>
      <c r="AC16" s="204">
        <v>0</v>
      </c>
      <c r="AD16" s="354" t="s">
        <v>274</v>
      </c>
      <c r="AE16" s="33"/>
      <c r="AF16" s="204" t="str">
        <f>'1.全体'!AR17</f>
        <v>ｘ</v>
      </c>
      <c r="AG16" s="204">
        <v>0</v>
      </c>
      <c r="AH16" s="354" t="s">
        <v>280</v>
      </c>
      <c r="AI16" s="33"/>
      <c r="AJ16" s="313" t="s">
        <v>325</v>
      </c>
      <c r="AK16" s="77"/>
      <c r="AL16" s="460" t="str">
        <f>IF(ISTEXT(AB16),AB16,IF(AF16="X",AF16,IF(AF16="-",0,AJ16/AB16*100)))</f>
        <v>ｘ</v>
      </c>
      <c r="AM16" s="77"/>
      <c r="AN16" s="24">
        <v>17</v>
      </c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</row>
    <row r="17" spans="1:64" ht="22.5" customHeight="1">
      <c r="A17" s="17">
        <v>18</v>
      </c>
      <c r="B17" s="28" t="s">
        <v>36</v>
      </c>
      <c r="C17" s="97"/>
      <c r="D17" s="198">
        <v>18</v>
      </c>
      <c r="E17" s="198"/>
      <c r="F17" s="354">
        <f t="shared" si="10"/>
        <v>8.6124401913875595</v>
      </c>
      <c r="G17" s="77"/>
      <c r="H17" s="198">
        <f>'1.全体'!AN18</f>
        <v>19</v>
      </c>
      <c r="I17" s="198"/>
      <c r="J17" s="354">
        <f t="shared" si="2"/>
        <v>7.4509803921568629</v>
      </c>
      <c r="K17" s="77"/>
      <c r="L17" s="313">
        <f t="shared" si="3"/>
        <v>1</v>
      </c>
      <c r="M17" s="77"/>
      <c r="N17" s="460">
        <f t="shared" si="4"/>
        <v>5.5555555555555554</v>
      </c>
      <c r="O17" s="241"/>
      <c r="P17" s="198">
        <v>833</v>
      </c>
      <c r="Q17" s="198"/>
      <c r="R17" s="354">
        <f t="shared" si="12"/>
        <v>11.999423797176606</v>
      </c>
      <c r="S17" s="77"/>
      <c r="T17" s="198">
        <f>'1.全体'!AP18</f>
        <v>846</v>
      </c>
      <c r="U17" s="198"/>
      <c r="V17" s="354">
        <f t="shared" si="5"/>
        <v>11.433977564535748</v>
      </c>
      <c r="W17" s="77"/>
      <c r="X17" s="313">
        <f t="shared" si="6"/>
        <v>13</v>
      </c>
      <c r="Y17" s="77"/>
      <c r="Z17" s="460">
        <f t="shared" si="7"/>
        <v>1.5606242496998799</v>
      </c>
      <c r="AA17" s="241"/>
      <c r="AB17" s="204">
        <v>1581762</v>
      </c>
      <c r="AC17" s="204"/>
      <c r="AD17" s="354">
        <f t="shared" si="11"/>
        <v>9.5625705058526655</v>
      </c>
      <c r="AE17" s="33"/>
      <c r="AF17" s="204">
        <f>'1.全体'!AR18</f>
        <v>1614684</v>
      </c>
      <c r="AG17" s="204"/>
      <c r="AH17" s="354">
        <f t="shared" si="8"/>
        <v>8.0247287545723189</v>
      </c>
      <c r="AI17" s="33"/>
      <c r="AJ17" s="313">
        <f>AF17-AB17</f>
        <v>32922</v>
      </c>
      <c r="AK17" s="77"/>
      <c r="AL17" s="460">
        <f t="shared" si="9"/>
        <v>2.0813497858717054</v>
      </c>
      <c r="AM17" s="77"/>
      <c r="AN17" s="24">
        <v>18</v>
      </c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</row>
    <row r="18" spans="1:64" ht="22.5" customHeight="1">
      <c r="A18" s="17">
        <v>19</v>
      </c>
      <c r="B18" s="28" t="s">
        <v>37</v>
      </c>
      <c r="C18" s="97"/>
      <c r="D18" s="198">
        <v>4</v>
      </c>
      <c r="E18" s="198"/>
      <c r="F18" s="354">
        <f t="shared" si="10"/>
        <v>1.9138755980861244</v>
      </c>
      <c r="G18" s="77"/>
      <c r="H18" s="198">
        <f>'1.全体'!AN19</f>
        <v>4</v>
      </c>
      <c r="I18" s="198"/>
      <c r="J18" s="354">
        <f t="shared" si="2"/>
        <v>1.5686274509803921</v>
      </c>
      <c r="K18" s="77"/>
      <c r="L18" s="313">
        <f>H18-D18</f>
        <v>0</v>
      </c>
      <c r="M18" s="77"/>
      <c r="N18" s="460">
        <f t="shared" si="4"/>
        <v>0</v>
      </c>
      <c r="O18" s="241"/>
      <c r="P18" s="198">
        <v>195</v>
      </c>
      <c r="Q18" s="198"/>
      <c r="R18" s="354">
        <f t="shared" si="12"/>
        <v>2.8089887640449436</v>
      </c>
      <c r="S18" s="77"/>
      <c r="T18" s="198">
        <f>'1.全体'!AP19</f>
        <v>219</v>
      </c>
      <c r="U18" s="198"/>
      <c r="V18" s="354">
        <f t="shared" si="5"/>
        <v>2.9598594404649279</v>
      </c>
      <c r="W18" s="77"/>
      <c r="X18" s="313">
        <f t="shared" si="6"/>
        <v>24</v>
      </c>
      <c r="Y18" s="77"/>
      <c r="Z18" s="460">
        <f t="shared" si="7"/>
        <v>12.307692307692308</v>
      </c>
      <c r="AA18" s="241"/>
      <c r="AB18" s="204">
        <v>236359</v>
      </c>
      <c r="AC18" s="204"/>
      <c r="AD18" s="354">
        <f t="shared" si="11"/>
        <v>1.4289125685108317</v>
      </c>
      <c r="AE18" s="33"/>
      <c r="AF18" s="204">
        <f>'1.全体'!AR19</f>
        <v>402907</v>
      </c>
      <c r="AG18" s="204"/>
      <c r="AH18" s="354">
        <f t="shared" si="8"/>
        <v>2.0023852272757203</v>
      </c>
      <c r="AI18" s="33"/>
      <c r="AJ18" s="313">
        <f>AF18-AB18</f>
        <v>166548</v>
      </c>
      <c r="AK18" s="77"/>
      <c r="AL18" s="460">
        <f t="shared" si="9"/>
        <v>70.463997563029125</v>
      </c>
      <c r="AM18" s="77"/>
      <c r="AN18" s="24">
        <v>19</v>
      </c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</row>
    <row r="19" spans="1:64" ht="22.5" customHeight="1">
      <c r="A19" s="17">
        <v>20</v>
      </c>
      <c r="B19" s="28" t="s">
        <v>38</v>
      </c>
      <c r="C19" s="97"/>
      <c r="D19" s="198" t="s">
        <v>63</v>
      </c>
      <c r="E19" s="198"/>
      <c r="F19" s="354" t="str">
        <f t="shared" si="10"/>
        <v>-</v>
      </c>
      <c r="G19" s="77"/>
      <c r="H19" s="198" t="str">
        <f>'1.全体'!AN20</f>
        <v>-</v>
      </c>
      <c r="I19" s="198"/>
      <c r="J19" s="354" t="str">
        <f>IF(H19="-","-",H19/$H$6*100)</f>
        <v>-</v>
      </c>
      <c r="K19" s="77"/>
      <c r="L19" s="354" t="s">
        <v>324</v>
      </c>
      <c r="M19" s="77"/>
      <c r="N19" s="460" t="str">
        <f>IF(ISTEXT(D19),D19,IF(H19="X",H19,IF(H19="-",0,L19/D19*100)))</f>
        <v>-</v>
      </c>
      <c r="O19" s="241"/>
      <c r="P19" s="198" t="s">
        <v>63</v>
      </c>
      <c r="Q19" s="198"/>
      <c r="R19" s="354" t="str">
        <f t="shared" si="12"/>
        <v>-</v>
      </c>
      <c r="S19" s="77"/>
      <c r="T19" s="198" t="str">
        <f>'1.全体'!AP20</f>
        <v>-</v>
      </c>
      <c r="U19" s="198"/>
      <c r="V19" s="354" t="str">
        <f t="shared" si="5"/>
        <v>-</v>
      </c>
      <c r="W19" s="77"/>
      <c r="X19" s="313" t="s">
        <v>324</v>
      </c>
      <c r="Y19" s="77"/>
      <c r="Z19" s="460" t="str">
        <f>IF(ISTEXT(P19),P19,IF(T19="X",T19,IF(T19="-",0,X19/P19*100)))</f>
        <v>-</v>
      </c>
      <c r="AA19" s="241"/>
      <c r="AB19" s="204" t="s">
        <v>63</v>
      </c>
      <c r="AC19" s="204"/>
      <c r="AD19" s="354" t="str">
        <f t="shared" si="11"/>
        <v>-</v>
      </c>
      <c r="AE19" s="33"/>
      <c r="AF19" s="204" t="str">
        <f>'1.全体'!AR20</f>
        <v>-</v>
      </c>
      <c r="AG19" s="204"/>
      <c r="AH19" s="354" t="str">
        <f t="shared" si="8"/>
        <v>-</v>
      </c>
      <c r="AI19" s="33"/>
      <c r="AJ19" s="354" t="s">
        <v>324</v>
      </c>
      <c r="AK19" s="77"/>
      <c r="AL19" s="460" t="str">
        <f t="shared" si="9"/>
        <v>-</v>
      </c>
      <c r="AM19" s="77"/>
      <c r="AN19" s="24">
        <v>20</v>
      </c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</row>
    <row r="20" spans="1:64" ht="22.5" customHeight="1">
      <c r="A20" s="17">
        <v>21</v>
      </c>
      <c r="B20" s="28" t="s">
        <v>39</v>
      </c>
      <c r="C20" s="97"/>
      <c r="D20" s="198">
        <v>8</v>
      </c>
      <c r="E20" s="198"/>
      <c r="F20" s="354">
        <f t="shared" si="10"/>
        <v>3.8277511961722488</v>
      </c>
      <c r="G20" s="77"/>
      <c r="H20" s="198">
        <f>'1.全体'!AN21</f>
        <v>12</v>
      </c>
      <c r="I20" s="198"/>
      <c r="J20" s="354">
        <f t="shared" si="2"/>
        <v>4.7058823529411766</v>
      </c>
      <c r="K20" s="77"/>
      <c r="L20" s="313">
        <f t="shared" si="3"/>
        <v>4</v>
      </c>
      <c r="M20" s="77"/>
      <c r="N20" s="460">
        <f t="shared" si="4"/>
        <v>50</v>
      </c>
      <c r="O20" s="241"/>
      <c r="P20" s="198">
        <v>81</v>
      </c>
      <c r="Q20" s="198"/>
      <c r="R20" s="354">
        <f t="shared" si="12"/>
        <v>1.1668107173725151</v>
      </c>
      <c r="S20" s="77"/>
      <c r="T20" s="198">
        <f>'1.全体'!AP21</f>
        <v>123</v>
      </c>
      <c r="U20" s="198"/>
      <c r="V20" s="354">
        <f t="shared" si="5"/>
        <v>1.662386809028247</v>
      </c>
      <c r="W20" s="77"/>
      <c r="X20" s="313">
        <f t="shared" si="6"/>
        <v>42</v>
      </c>
      <c r="Y20" s="77"/>
      <c r="Z20" s="460">
        <f t="shared" si="7"/>
        <v>51.851851851851848</v>
      </c>
      <c r="AA20" s="241"/>
      <c r="AB20" s="204">
        <v>231371</v>
      </c>
      <c r="AC20" s="204"/>
      <c r="AD20" s="354">
        <f t="shared" si="11"/>
        <v>1.3987575251584228</v>
      </c>
      <c r="AE20" s="34"/>
      <c r="AF20" s="204">
        <f>'1.全体'!AR21</f>
        <v>459154</v>
      </c>
      <c r="AG20" s="204"/>
      <c r="AH20" s="354">
        <f t="shared" si="8"/>
        <v>2.2819240833357477</v>
      </c>
      <c r="AI20" s="34"/>
      <c r="AJ20" s="313">
        <f>AF20-AB20</f>
        <v>227783</v>
      </c>
      <c r="AK20" s="77"/>
      <c r="AL20" s="460">
        <f>IF(ISTEXT(AB20),AB20,IF(AF20="X",AF20,IF(AF20="-",0,AJ20/AB20*100)))</f>
        <v>98.449243855107156</v>
      </c>
      <c r="AM20" s="77"/>
      <c r="AN20" s="24">
        <v>21</v>
      </c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</row>
    <row r="21" spans="1:64" ht="22.5" customHeight="1">
      <c r="A21" s="17">
        <v>22</v>
      </c>
      <c r="B21" s="28" t="s">
        <v>40</v>
      </c>
      <c r="C21" s="97"/>
      <c r="D21" s="198">
        <v>3</v>
      </c>
      <c r="E21" s="198"/>
      <c r="F21" s="354">
        <f t="shared" si="10"/>
        <v>1.4354066985645932</v>
      </c>
      <c r="G21" s="77"/>
      <c r="H21" s="198">
        <f>'1.全体'!AN22</f>
        <v>4</v>
      </c>
      <c r="I21" s="198"/>
      <c r="J21" s="354">
        <f t="shared" si="2"/>
        <v>1.5686274509803921</v>
      </c>
      <c r="K21" s="77"/>
      <c r="L21" s="313">
        <f t="shared" si="3"/>
        <v>1</v>
      </c>
      <c r="M21" s="77"/>
      <c r="N21" s="460">
        <f t="shared" si="4"/>
        <v>33.333333333333329</v>
      </c>
      <c r="O21" s="241"/>
      <c r="P21" s="198">
        <v>38</v>
      </c>
      <c r="Q21" s="198"/>
      <c r="R21" s="354">
        <f t="shared" si="12"/>
        <v>0.54739268222414295</v>
      </c>
      <c r="S21" s="77"/>
      <c r="T21" s="198">
        <f>'1.全体'!AP22</f>
        <v>43</v>
      </c>
      <c r="U21" s="198"/>
      <c r="V21" s="354">
        <f t="shared" si="5"/>
        <v>0.58115961616434653</v>
      </c>
      <c r="W21" s="77"/>
      <c r="X21" s="313">
        <f t="shared" si="6"/>
        <v>5</v>
      </c>
      <c r="Y21" s="77"/>
      <c r="Z21" s="460">
        <f t="shared" si="7"/>
        <v>13.157894736842104</v>
      </c>
      <c r="AA21" s="241"/>
      <c r="AB21" s="313">
        <v>110836</v>
      </c>
      <c r="AC21" s="204">
        <v>0</v>
      </c>
      <c r="AD21" s="354">
        <f t="shared" si="11"/>
        <v>0.67006102345781859</v>
      </c>
      <c r="AE21" s="33"/>
      <c r="AF21" s="313">
        <f>'1.全体'!AR22</f>
        <v>122952</v>
      </c>
      <c r="AG21" s="204">
        <v>0</v>
      </c>
      <c r="AH21" s="354">
        <f>IF(AF21="-","-",AF21/$AF$6*100)</f>
        <v>0.61105234821932697</v>
      </c>
      <c r="AI21" s="33"/>
      <c r="AJ21" s="313">
        <f>AF21-AB21</f>
        <v>12116</v>
      </c>
      <c r="AK21" s="77"/>
      <c r="AL21" s="460">
        <f>IF(ISTEXT(AB21),AB21,IF(AF21="X",AF21,IF(AF21="-",0,AJ21/AB21*100)))</f>
        <v>10.931466310585009</v>
      </c>
      <c r="AM21" s="77"/>
      <c r="AN21" s="24">
        <v>22</v>
      </c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</row>
    <row r="22" spans="1:64" ht="22.5" customHeight="1">
      <c r="A22" s="17">
        <v>23</v>
      </c>
      <c r="B22" s="28" t="s">
        <v>41</v>
      </c>
      <c r="C22" s="97"/>
      <c r="D22" s="198">
        <v>1</v>
      </c>
      <c r="E22" s="198"/>
      <c r="F22" s="354">
        <f t="shared" si="10"/>
        <v>0.4784688995215311</v>
      </c>
      <c r="G22" s="77"/>
      <c r="H22" s="198">
        <f>'1.全体'!AN23</f>
        <v>1</v>
      </c>
      <c r="I22" s="198"/>
      <c r="J22" s="354">
        <f t="shared" si="2"/>
        <v>0.39215686274509803</v>
      </c>
      <c r="K22" s="77"/>
      <c r="L22" s="313">
        <f t="shared" si="3"/>
        <v>0</v>
      </c>
      <c r="M22" s="77"/>
      <c r="N22" s="460">
        <f t="shared" si="4"/>
        <v>0</v>
      </c>
      <c r="O22" s="241"/>
      <c r="P22" s="198">
        <v>103</v>
      </c>
      <c r="Q22" s="198"/>
      <c r="R22" s="354">
        <f t="shared" si="12"/>
        <v>1.4837222702391242</v>
      </c>
      <c r="S22" s="77"/>
      <c r="T22" s="198">
        <f>'1.全体'!AP23</f>
        <v>131</v>
      </c>
      <c r="U22" s="198"/>
      <c r="V22" s="354">
        <f t="shared" si="5"/>
        <v>1.770509528314637</v>
      </c>
      <c r="W22" s="77"/>
      <c r="X22" s="313">
        <f t="shared" si="6"/>
        <v>28</v>
      </c>
      <c r="Y22" s="77"/>
      <c r="Z22" s="460">
        <f>IF(ISTEXT(P22),P22,IF(T22="X",T22,IF(T22="-",0,X22/P22*100)))</f>
        <v>27.184466019417474</v>
      </c>
      <c r="AA22" s="241"/>
      <c r="AB22" s="354" t="s">
        <v>274</v>
      </c>
      <c r="AC22" s="354"/>
      <c r="AD22" s="354" t="s">
        <v>274</v>
      </c>
      <c r="AE22" s="33"/>
      <c r="AF22" s="354" t="str">
        <f>'1.全体'!AR23</f>
        <v>ｘ</v>
      </c>
      <c r="AG22" s="354"/>
      <c r="AH22" s="354" t="s">
        <v>274</v>
      </c>
      <c r="AI22" s="33"/>
      <c r="AJ22" s="313" t="s">
        <v>325</v>
      </c>
      <c r="AK22" s="77"/>
      <c r="AL22" s="460" t="str">
        <f>IF(ISTEXT(AB22),AB22,IF(AF22="X",AF22,IF(AF22="-",0,AJ22/AB22*100)))</f>
        <v>ｘ</v>
      </c>
      <c r="AM22" s="77"/>
      <c r="AN22" s="24">
        <v>23</v>
      </c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</row>
    <row r="23" spans="1:64" ht="22.5" customHeight="1">
      <c r="A23" s="17">
        <v>24</v>
      </c>
      <c r="B23" s="28" t="s">
        <v>42</v>
      </c>
      <c r="C23" s="97"/>
      <c r="D23" s="198">
        <v>24</v>
      </c>
      <c r="E23" s="198"/>
      <c r="F23" s="354">
        <f t="shared" si="10"/>
        <v>11.483253588516746</v>
      </c>
      <c r="G23" s="77"/>
      <c r="H23" s="198">
        <f>'1.全体'!AN24</f>
        <v>32</v>
      </c>
      <c r="I23" s="198"/>
      <c r="J23" s="354">
        <f t="shared" si="2"/>
        <v>12.549019607843137</v>
      </c>
      <c r="K23" s="77"/>
      <c r="L23" s="313">
        <f t="shared" si="3"/>
        <v>8</v>
      </c>
      <c r="M23" s="77"/>
      <c r="N23" s="460">
        <f t="shared" si="4"/>
        <v>33.333333333333329</v>
      </c>
      <c r="O23" s="241"/>
      <c r="P23" s="198">
        <v>705</v>
      </c>
      <c r="Q23" s="198"/>
      <c r="R23" s="354">
        <f t="shared" si="12"/>
        <v>10.155574762316336</v>
      </c>
      <c r="S23" s="77"/>
      <c r="T23" s="198">
        <f>'1.全体'!AP24</f>
        <v>710</v>
      </c>
      <c r="U23" s="198"/>
      <c r="V23" s="354">
        <f t="shared" si="5"/>
        <v>9.5958913366671172</v>
      </c>
      <c r="W23" s="77"/>
      <c r="X23" s="313">
        <f t="shared" si="6"/>
        <v>5</v>
      </c>
      <c r="Y23" s="77"/>
      <c r="Z23" s="460">
        <f t="shared" si="7"/>
        <v>0.70921985815602839</v>
      </c>
      <c r="AA23" s="241"/>
      <c r="AB23" s="204">
        <v>1400885</v>
      </c>
      <c r="AC23" s="204"/>
      <c r="AD23" s="354">
        <f>IF(AB23="-","-",AB23/$AB$6*100)</f>
        <v>8.4690753622172057</v>
      </c>
      <c r="AE23" s="34"/>
      <c r="AF23" s="204">
        <f>'1.全体'!AR24</f>
        <v>1263342</v>
      </c>
      <c r="AG23" s="204"/>
      <c r="AH23" s="354">
        <f t="shared" si="8"/>
        <v>6.2786135703697452</v>
      </c>
      <c r="AI23" s="34"/>
      <c r="AJ23" s="313">
        <f>AF23-AB23</f>
        <v>-137543</v>
      </c>
      <c r="AK23" s="77"/>
      <c r="AL23" s="460">
        <f t="shared" si="9"/>
        <v>-9.818293435935141</v>
      </c>
      <c r="AM23" s="77"/>
      <c r="AN23" s="24">
        <v>24</v>
      </c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</row>
    <row r="24" spans="1:64" ht="22.5" customHeight="1">
      <c r="A24" s="17">
        <v>25</v>
      </c>
      <c r="B24" s="28" t="s">
        <v>43</v>
      </c>
      <c r="C24" s="97"/>
      <c r="D24" s="198">
        <v>4</v>
      </c>
      <c r="E24" s="198"/>
      <c r="F24" s="354">
        <f t="shared" si="10"/>
        <v>1.9138755980861244</v>
      </c>
      <c r="G24" s="77"/>
      <c r="H24" s="198">
        <f>'1.全体'!AN25</f>
        <v>6</v>
      </c>
      <c r="I24" s="198"/>
      <c r="J24" s="354">
        <f t="shared" si="2"/>
        <v>2.3529411764705883</v>
      </c>
      <c r="K24" s="77"/>
      <c r="L24" s="313">
        <f t="shared" si="3"/>
        <v>2</v>
      </c>
      <c r="M24" s="77"/>
      <c r="N24" s="460">
        <f t="shared" si="4"/>
        <v>50</v>
      </c>
      <c r="O24" s="241"/>
      <c r="P24" s="198">
        <v>66</v>
      </c>
      <c r="Q24" s="198"/>
      <c r="R24" s="354">
        <f t="shared" si="12"/>
        <v>0.95073465859982709</v>
      </c>
      <c r="S24" s="77"/>
      <c r="T24" s="198">
        <f>'1.全体'!AP25</f>
        <v>63</v>
      </c>
      <c r="U24" s="198"/>
      <c r="V24" s="354">
        <f t="shared" si="5"/>
        <v>0.85146641438032178</v>
      </c>
      <c r="W24" s="77"/>
      <c r="X24" s="313">
        <f t="shared" si="6"/>
        <v>-3</v>
      </c>
      <c r="Y24" s="77"/>
      <c r="Z24" s="460">
        <f t="shared" si="7"/>
        <v>-4.5454545454545459</v>
      </c>
      <c r="AA24" s="241"/>
      <c r="AB24" s="204">
        <v>114668</v>
      </c>
      <c r="AC24" s="204"/>
      <c r="AD24" s="354">
        <f t="shared" si="11"/>
        <v>0.69322744810225145</v>
      </c>
      <c r="AE24" s="33"/>
      <c r="AF24" s="204">
        <f>'1.全体'!AR25</f>
        <v>98830</v>
      </c>
      <c r="AG24" s="204"/>
      <c r="AH24" s="354">
        <f t="shared" si="8"/>
        <v>0.49116975384309391</v>
      </c>
      <c r="AI24" s="33"/>
      <c r="AJ24" s="313">
        <f>AF24-AB24</f>
        <v>-15838</v>
      </c>
      <c r="AK24" s="77"/>
      <c r="AL24" s="460">
        <f t="shared" si="9"/>
        <v>-13.812048697108173</v>
      </c>
      <c r="AM24" s="77"/>
      <c r="AN24" s="24">
        <v>25</v>
      </c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</row>
    <row r="25" spans="1:64" ht="22.5" customHeight="1">
      <c r="A25" s="17">
        <v>26</v>
      </c>
      <c r="B25" s="28" t="s">
        <v>44</v>
      </c>
      <c r="C25" s="97"/>
      <c r="D25" s="198">
        <v>6</v>
      </c>
      <c r="E25" s="198"/>
      <c r="F25" s="354">
        <f t="shared" si="10"/>
        <v>2.8708133971291865</v>
      </c>
      <c r="G25" s="77"/>
      <c r="H25" s="198">
        <f>'1.全体'!AN26</f>
        <v>10</v>
      </c>
      <c r="I25" s="198"/>
      <c r="J25" s="354">
        <f t="shared" si="2"/>
        <v>3.9215686274509802</v>
      </c>
      <c r="K25" s="77"/>
      <c r="L25" s="313">
        <f t="shared" si="3"/>
        <v>4</v>
      </c>
      <c r="M25" s="77"/>
      <c r="N25" s="460">
        <f t="shared" si="4"/>
        <v>66.666666666666657</v>
      </c>
      <c r="O25" s="241"/>
      <c r="P25" s="198">
        <v>96</v>
      </c>
      <c r="Q25" s="198"/>
      <c r="R25" s="354">
        <f t="shared" si="12"/>
        <v>1.3828867761452031</v>
      </c>
      <c r="S25" s="77"/>
      <c r="T25" s="198">
        <f>'1.全体'!AP26</f>
        <v>108</v>
      </c>
      <c r="U25" s="198"/>
      <c r="V25" s="354">
        <f t="shared" si="5"/>
        <v>1.4596567103662659</v>
      </c>
      <c r="W25" s="77"/>
      <c r="X25" s="313">
        <f t="shared" si="6"/>
        <v>12</v>
      </c>
      <c r="Y25" s="77"/>
      <c r="Z25" s="460">
        <f t="shared" si="7"/>
        <v>12.5</v>
      </c>
      <c r="AA25" s="241"/>
      <c r="AB25" s="204">
        <v>367930</v>
      </c>
      <c r="AC25" s="204"/>
      <c r="AD25" s="354">
        <f t="shared" si="11"/>
        <v>2.2243274059045364</v>
      </c>
      <c r="AE25" s="33"/>
      <c r="AF25" s="204">
        <f>'1.全体'!AR26</f>
        <v>228893</v>
      </c>
      <c r="AG25" s="204"/>
      <c r="AH25" s="354">
        <f t="shared" si="8"/>
        <v>1.1375626678782484</v>
      </c>
      <c r="AI25" s="33"/>
      <c r="AJ25" s="313">
        <f>AF25-AB25</f>
        <v>-139037</v>
      </c>
      <c r="AK25" s="77"/>
      <c r="AL25" s="460">
        <f>IF(ISTEXT(AB25),AB25,IF(AF25="X",AF25,IF(AF25="-",0,AJ25/AB25*100)))</f>
        <v>-37.788981599760824</v>
      </c>
      <c r="AM25" s="77"/>
      <c r="AN25" s="24">
        <v>26</v>
      </c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</row>
    <row r="26" spans="1:64" ht="22.5" customHeight="1">
      <c r="A26" s="17">
        <v>27</v>
      </c>
      <c r="B26" s="28" t="s">
        <v>45</v>
      </c>
      <c r="C26" s="97"/>
      <c r="D26" s="198">
        <v>2</v>
      </c>
      <c r="E26" s="198"/>
      <c r="F26" s="354">
        <f t="shared" si="10"/>
        <v>0.9569377990430622</v>
      </c>
      <c r="G26" s="77"/>
      <c r="H26" s="198">
        <f>'1.全体'!AN27</f>
        <v>2</v>
      </c>
      <c r="I26" s="198"/>
      <c r="J26" s="354">
        <f t="shared" si="2"/>
        <v>0.78431372549019607</v>
      </c>
      <c r="K26" s="77"/>
      <c r="L26" s="313">
        <f t="shared" si="3"/>
        <v>0</v>
      </c>
      <c r="M26" s="77"/>
      <c r="N26" s="460">
        <f t="shared" si="4"/>
        <v>0</v>
      </c>
      <c r="O26" s="241"/>
      <c r="P26" s="198">
        <v>15</v>
      </c>
      <c r="Q26" s="198"/>
      <c r="R26" s="354">
        <f t="shared" si="12"/>
        <v>0.21607605877268801</v>
      </c>
      <c r="S26" s="77"/>
      <c r="T26" s="198">
        <f>'1.全体'!AP27</f>
        <v>15</v>
      </c>
      <c r="U26" s="198"/>
      <c r="V26" s="354">
        <f t="shared" si="5"/>
        <v>0.20273009866198133</v>
      </c>
      <c r="W26" s="77"/>
      <c r="X26" s="313">
        <f t="shared" si="6"/>
        <v>0</v>
      </c>
      <c r="Y26" s="77"/>
      <c r="Z26" s="460">
        <f t="shared" si="7"/>
        <v>0</v>
      </c>
      <c r="AA26" s="241"/>
      <c r="AB26" s="354" t="s">
        <v>274</v>
      </c>
      <c r="AC26" s="33"/>
      <c r="AD26" s="354" t="s">
        <v>274</v>
      </c>
      <c r="AE26" s="33"/>
      <c r="AF26" s="354" t="str">
        <f>'1.全体'!AR27</f>
        <v>ｘ</v>
      </c>
      <c r="AG26" s="33"/>
      <c r="AH26" s="354" t="s">
        <v>274</v>
      </c>
      <c r="AI26" s="33"/>
      <c r="AJ26" s="313" t="s">
        <v>325</v>
      </c>
      <c r="AK26" s="77"/>
      <c r="AL26" s="460" t="str">
        <f>IF(ISTEXT(AB26),AB26,IF(AF26="X",AF26,IF(AF26="-",0,AJ26/AB26*100)))</f>
        <v>ｘ</v>
      </c>
      <c r="AM26" s="77"/>
      <c r="AN26" s="24">
        <v>27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</row>
    <row r="27" spans="1:64" ht="22.5" customHeight="1">
      <c r="A27" s="17">
        <v>28</v>
      </c>
      <c r="B27" s="28" t="s">
        <v>46</v>
      </c>
      <c r="C27" s="97"/>
      <c r="D27" s="198">
        <v>1</v>
      </c>
      <c r="E27" s="198"/>
      <c r="F27" s="354">
        <f t="shared" si="10"/>
        <v>0.4784688995215311</v>
      </c>
      <c r="G27" s="77"/>
      <c r="H27" s="198">
        <f>'1.全体'!AN28</f>
        <v>1</v>
      </c>
      <c r="I27" s="198"/>
      <c r="J27" s="354">
        <f t="shared" si="2"/>
        <v>0.39215686274509803</v>
      </c>
      <c r="K27" s="77"/>
      <c r="L27" s="313">
        <f t="shared" si="3"/>
        <v>0</v>
      </c>
      <c r="M27" s="77"/>
      <c r="N27" s="460">
        <f t="shared" si="4"/>
        <v>0</v>
      </c>
      <c r="O27" s="241"/>
      <c r="P27" s="198">
        <v>21</v>
      </c>
      <c r="Q27" s="198"/>
      <c r="R27" s="354">
        <f t="shared" si="12"/>
        <v>0.30250648228176319</v>
      </c>
      <c r="S27" s="77"/>
      <c r="T27" s="198">
        <f>'1.全体'!AP28</f>
        <v>21</v>
      </c>
      <c r="U27" s="198"/>
      <c r="V27" s="354">
        <f t="shared" si="5"/>
        <v>0.28382213812677387</v>
      </c>
      <c r="W27" s="77"/>
      <c r="X27" s="313">
        <f t="shared" si="6"/>
        <v>0</v>
      </c>
      <c r="Y27" s="77"/>
      <c r="Z27" s="460">
        <f t="shared" si="7"/>
        <v>0</v>
      </c>
      <c r="AA27" s="241"/>
      <c r="AB27" s="354" t="s">
        <v>274</v>
      </c>
      <c r="AC27" s="33"/>
      <c r="AD27" s="354" t="s">
        <v>274</v>
      </c>
      <c r="AE27" s="33"/>
      <c r="AF27" s="354" t="str">
        <f>'1.全体'!AR28</f>
        <v>ｘ</v>
      </c>
      <c r="AG27" s="33"/>
      <c r="AH27" s="354" t="s">
        <v>274</v>
      </c>
      <c r="AI27" s="33"/>
      <c r="AJ27" s="313" t="s">
        <v>325</v>
      </c>
      <c r="AK27" s="77"/>
      <c r="AL27" s="460" t="str">
        <f t="shared" ref="AL27:AL28" si="13">IF(ISTEXT(AB27),AB27,IF(AF27="X",AF27,IF(AF27="-",0,AJ27/AB27*100)))</f>
        <v>ｘ</v>
      </c>
      <c r="AM27" s="77"/>
      <c r="AN27" s="24">
        <v>28</v>
      </c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</row>
    <row r="28" spans="1:64" ht="22.5" customHeight="1">
      <c r="A28" s="17">
        <v>29</v>
      </c>
      <c r="B28" s="28" t="s">
        <v>47</v>
      </c>
      <c r="C28" s="97"/>
      <c r="D28" s="198">
        <v>2</v>
      </c>
      <c r="E28" s="198"/>
      <c r="F28" s="354">
        <f t="shared" si="10"/>
        <v>0.9569377990430622</v>
      </c>
      <c r="G28" s="77"/>
      <c r="H28" s="198">
        <f>'1.全体'!AN29</f>
        <v>2</v>
      </c>
      <c r="I28" s="198"/>
      <c r="J28" s="354">
        <f t="shared" si="2"/>
        <v>0.78431372549019607</v>
      </c>
      <c r="K28" s="77"/>
      <c r="L28" s="313">
        <f t="shared" si="3"/>
        <v>0</v>
      </c>
      <c r="M28" s="77"/>
      <c r="N28" s="460">
        <f t="shared" si="4"/>
        <v>0</v>
      </c>
      <c r="O28" s="241"/>
      <c r="P28" s="198">
        <v>56</v>
      </c>
      <c r="Q28" s="198"/>
      <c r="R28" s="354">
        <f t="shared" si="12"/>
        <v>0.8066839527513685</v>
      </c>
      <c r="S28" s="77"/>
      <c r="T28" s="198">
        <f>'1.全体'!AP29</f>
        <v>53</v>
      </c>
      <c r="U28" s="198"/>
      <c r="V28" s="354">
        <f t="shared" si="5"/>
        <v>0.71631301527233415</v>
      </c>
      <c r="W28" s="77"/>
      <c r="X28" s="313">
        <f t="shared" si="6"/>
        <v>-3</v>
      </c>
      <c r="Y28" s="77"/>
      <c r="Z28" s="460">
        <f t="shared" si="7"/>
        <v>-5.3571428571428568</v>
      </c>
      <c r="AA28" s="241"/>
      <c r="AB28" s="354" t="s">
        <v>274</v>
      </c>
      <c r="AC28" s="33"/>
      <c r="AD28" s="354" t="s">
        <v>274</v>
      </c>
      <c r="AE28" s="33"/>
      <c r="AF28" s="354" t="str">
        <f>'1.全体'!AR29</f>
        <v>ｘ</v>
      </c>
      <c r="AG28" s="33"/>
      <c r="AH28" s="354" t="s">
        <v>274</v>
      </c>
      <c r="AI28" s="33"/>
      <c r="AJ28" s="313" t="s">
        <v>325</v>
      </c>
      <c r="AK28" s="77"/>
      <c r="AL28" s="460" t="str">
        <f t="shared" si="13"/>
        <v>ｘ</v>
      </c>
      <c r="AM28" s="77"/>
      <c r="AN28" s="24">
        <v>29</v>
      </c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</row>
    <row r="29" spans="1:64" ht="22.5" customHeight="1">
      <c r="A29" s="17">
        <v>30</v>
      </c>
      <c r="B29" s="28" t="s">
        <v>48</v>
      </c>
      <c r="C29" s="97"/>
      <c r="D29" s="198" t="s">
        <v>63</v>
      </c>
      <c r="E29" s="198"/>
      <c r="F29" s="354" t="str">
        <f t="shared" si="10"/>
        <v>-</v>
      </c>
      <c r="G29" s="77"/>
      <c r="H29" s="198" t="str">
        <f>'1.全体'!AN30</f>
        <v>-</v>
      </c>
      <c r="I29" s="198"/>
      <c r="J29" s="354" t="str">
        <f>IF(H29="-","-",H29/$H$6*100)</f>
        <v>-</v>
      </c>
      <c r="K29" s="77"/>
      <c r="L29" s="354" t="s">
        <v>324</v>
      </c>
      <c r="M29" s="77"/>
      <c r="N29" s="460" t="str">
        <f t="shared" si="4"/>
        <v>-</v>
      </c>
      <c r="O29" s="241"/>
      <c r="P29" s="198" t="s">
        <v>63</v>
      </c>
      <c r="Q29" s="198"/>
      <c r="R29" s="354" t="str">
        <f>IF(P29="-","-",P29/$P$6*100)</f>
        <v>-</v>
      </c>
      <c r="S29" s="77"/>
      <c r="T29" s="198" t="str">
        <f>'1.全体'!AP30</f>
        <v>-</v>
      </c>
      <c r="U29" s="198"/>
      <c r="V29" s="354" t="str">
        <f t="shared" si="5"/>
        <v>-</v>
      </c>
      <c r="W29" s="77"/>
      <c r="X29" s="313" t="s">
        <v>324</v>
      </c>
      <c r="Y29" s="77"/>
      <c r="Z29" s="460" t="str">
        <f>IF(ISTEXT(P29),P29,IF(T29="X",T29,IF(T29="-",0,X29/P29*100)))</f>
        <v>-</v>
      </c>
      <c r="AA29" s="241"/>
      <c r="AB29" s="204" t="s">
        <v>63</v>
      </c>
      <c r="AC29" s="204"/>
      <c r="AD29" s="354" t="s">
        <v>273</v>
      </c>
      <c r="AE29" s="33"/>
      <c r="AF29" s="204" t="str">
        <f>'1.全体'!AR30</f>
        <v>-</v>
      </c>
      <c r="AG29" s="204"/>
      <c r="AH29" s="354" t="str">
        <f>IF(AF29="-","-",AF29/$AF$6*100)</f>
        <v>-</v>
      </c>
      <c r="AI29" s="34"/>
      <c r="AJ29" s="354" t="s">
        <v>324</v>
      </c>
      <c r="AK29" s="77"/>
      <c r="AL29" s="460" t="str">
        <f t="shared" si="9"/>
        <v>-</v>
      </c>
      <c r="AM29" s="77"/>
      <c r="AN29" s="24">
        <v>30</v>
      </c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</row>
    <row r="30" spans="1:64" ht="22.5" customHeight="1">
      <c r="A30" s="17">
        <v>31</v>
      </c>
      <c r="B30" s="28" t="s">
        <v>49</v>
      </c>
      <c r="C30" s="97"/>
      <c r="D30" s="198" t="s">
        <v>63</v>
      </c>
      <c r="E30" s="198"/>
      <c r="F30" s="354" t="str">
        <f t="shared" si="10"/>
        <v>-</v>
      </c>
      <c r="G30" s="77"/>
      <c r="H30" s="198" t="str">
        <f>'1.全体'!AN31</f>
        <v>-</v>
      </c>
      <c r="I30" s="198"/>
      <c r="J30" s="354" t="str">
        <f t="shared" si="2"/>
        <v>-</v>
      </c>
      <c r="K30" s="77"/>
      <c r="L30" s="354" t="s">
        <v>324</v>
      </c>
      <c r="M30" s="77"/>
      <c r="N30" s="460" t="str">
        <f t="shared" si="4"/>
        <v>-</v>
      </c>
      <c r="O30" s="241"/>
      <c r="P30" s="198" t="s">
        <v>63</v>
      </c>
      <c r="Q30" s="198"/>
      <c r="R30" s="354" t="str">
        <f t="shared" si="12"/>
        <v>-</v>
      </c>
      <c r="S30" s="77"/>
      <c r="T30" s="198" t="str">
        <f>'1.全体'!AP31</f>
        <v>-</v>
      </c>
      <c r="U30" s="198"/>
      <c r="V30" s="354" t="str">
        <f t="shared" si="5"/>
        <v>-</v>
      </c>
      <c r="W30" s="77"/>
      <c r="X30" s="313" t="s">
        <v>324</v>
      </c>
      <c r="Y30" s="77"/>
      <c r="Z30" s="460" t="str">
        <f t="shared" si="7"/>
        <v>-</v>
      </c>
      <c r="AA30" s="241"/>
      <c r="AB30" s="204" t="s">
        <v>63</v>
      </c>
      <c r="AC30" s="204"/>
      <c r="AD30" s="354" t="s">
        <v>273</v>
      </c>
      <c r="AE30" s="33"/>
      <c r="AF30" s="204" t="str">
        <f>'1.全体'!AR31</f>
        <v>-</v>
      </c>
      <c r="AG30" s="204"/>
      <c r="AH30" s="354" t="str">
        <f t="shared" ref="AH30" si="14">IF(AF30="-","-",AF30/$AF$6*100)</f>
        <v>-</v>
      </c>
      <c r="AI30" s="242"/>
      <c r="AJ30" s="354" t="s">
        <v>324</v>
      </c>
      <c r="AK30" s="77"/>
      <c r="AL30" s="460" t="str">
        <f t="shared" si="9"/>
        <v>-</v>
      </c>
      <c r="AM30" s="77"/>
      <c r="AN30" s="24">
        <v>31</v>
      </c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</row>
    <row r="31" spans="1:64" ht="22.5" customHeight="1">
      <c r="A31" s="20">
        <v>32</v>
      </c>
      <c r="B31" s="29" t="s">
        <v>50</v>
      </c>
      <c r="C31" s="98"/>
      <c r="D31" s="200">
        <v>5</v>
      </c>
      <c r="E31" s="200"/>
      <c r="F31" s="354">
        <f t="shared" si="10"/>
        <v>2.3923444976076556</v>
      </c>
      <c r="G31" s="80"/>
      <c r="H31" s="200">
        <f>'1.全体'!AN32</f>
        <v>6</v>
      </c>
      <c r="I31" s="200"/>
      <c r="J31" s="354">
        <f t="shared" si="2"/>
        <v>2.3529411764705883</v>
      </c>
      <c r="K31" s="80"/>
      <c r="L31" s="327">
        <f t="shared" si="3"/>
        <v>1</v>
      </c>
      <c r="M31" s="80"/>
      <c r="N31" s="461">
        <f>IF(ISTEXT(D31),D31,IF(H31="X",H31,IF(H31="-",0,L31/D31*100)))</f>
        <v>20</v>
      </c>
      <c r="O31" s="243"/>
      <c r="P31" s="200">
        <v>69</v>
      </c>
      <c r="Q31" s="200"/>
      <c r="R31" s="356">
        <f>IF(P31="-","-",P31/$P$6*100)</f>
        <v>0.99394987035436466</v>
      </c>
      <c r="S31" s="80"/>
      <c r="T31" s="200">
        <f>'1.全体'!AP32</f>
        <v>39</v>
      </c>
      <c r="U31" s="200"/>
      <c r="V31" s="356">
        <f>IF(T31="-","-",T31/$T$6*100)</f>
        <v>0.5270982565211515</v>
      </c>
      <c r="W31" s="80"/>
      <c r="X31" s="327">
        <f>T31-P31</f>
        <v>-30</v>
      </c>
      <c r="Y31" s="80"/>
      <c r="Z31" s="461">
        <f>IF(ISTEXT(P31),P31,IF(T31="X",T31,IF(T31="-",0,X31/P31*100)))</f>
        <v>-43.478260869565219</v>
      </c>
      <c r="AA31" s="243"/>
      <c r="AB31" s="200">
        <v>121142</v>
      </c>
      <c r="AC31" s="200"/>
      <c r="AD31" s="356">
        <f t="shared" si="11"/>
        <v>0.73236613107408299</v>
      </c>
      <c r="AE31" s="80"/>
      <c r="AF31" s="200">
        <f>'1.全体'!AR32</f>
        <v>55148</v>
      </c>
      <c r="AG31" s="200"/>
      <c r="AH31" s="356">
        <f t="shared" si="8"/>
        <v>0.27407699671090702</v>
      </c>
      <c r="AI31" s="80"/>
      <c r="AJ31" s="313">
        <f t="shared" ref="AJ31" si="15">AF31-AB31</f>
        <v>-65994</v>
      </c>
      <c r="AK31" s="80"/>
      <c r="AL31" s="460">
        <f t="shared" si="9"/>
        <v>-54.476564692674714</v>
      </c>
      <c r="AM31" s="80"/>
      <c r="AN31" s="13">
        <v>32</v>
      </c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</row>
    <row r="32" spans="1:64" ht="13.5" customHeight="1">
      <c r="A32" s="500" t="s">
        <v>348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70"/>
      <c r="M32" s="70"/>
      <c r="N32" s="70"/>
      <c r="O32" s="70"/>
      <c r="P32" s="70"/>
      <c r="Q32" s="70"/>
      <c r="R32" s="354"/>
      <c r="S32" s="70"/>
      <c r="T32" s="70"/>
      <c r="U32" s="70"/>
      <c r="V32" s="70"/>
      <c r="W32" s="70"/>
      <c r="X32" s="70"/>
      <c r="Y32" s="70"/>
      <c r="Z32" s="61"/>
      <c r="AC32" s="57"/>
      <c r="AE32" s="152"/>
      <c r="AF32" s="407"/>
      <c r="AG32" s="151"/>
      <c r="AI32" s="151"/>
      <c r="AJ32" s="151"/>
      <c r="AK32" s="151"/>
      <c r="AL32" s="151"/>
      <c r="AM32" s="151"/>
      <c r="AN32" s="520" t="s">
        <v>340</v>
      </c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</row>
    <row r="33" spans="1:72" ht="13.5" customHeight="1">
      <c r="A33" s="106" t="s">
        <v>349</v>
      </c>
      <c r="B33" s="541"/>
      <c r="C33" s="541"/>
      <c r="D33" s="541"/>
      <c r="E33" s="541"/>
      <c r="F33" s="541"/>
      <c r="G33" s="541"/>
      <c r="H33" s="541"/>
      <c r="I33" s="541"/>
      <c r="J33" s="541"/>
      <c r="K33" s="541"/>
      <c r="L33" s="541"/>
      <c r="M33" s="541"/>
      <c r="N33" s="541"/>
      <c r="O33" s="541"/>
      <c r="P33" s="541"/>
      <c r="Q33" s="541"/>
      <c r="R33" s="541"/>
      <c r="S33" s="541"/>
      <c r="T33" s="541"/>
      <c r="U33" s="541"/>
      <c r="V33" s="541"/>
      <c r="W33" s="541"/>
      <c r="X33" s="541"/>
      <c r="Y33" s="541"/>
      <c r="Z33" s="541"/>
      <c r="AA33" s="362"/>
      <c r="AB33" s="362"/>
      <c r="AC33" s="362"/>
      <c r="AD33" s="365"/>
      <c r="AE33" s="362"/>
      <c r="AF33" s="451"/>
      <c r="AG33" s="362"/>
      <c r="AI33" s="362"/>
      <c r="AJ33" s="365"/>
      <c r="AK33" s="362"/>
      <c r="AL33" s="362"/>
      <c r="AM33" s="362"/>
      <c r="AN33" s="521" t="s">
        <v>342</v>
      </c>
      <c r="AO33" s="362"/>
      <c r="AP33" s="362"/>
      <c r="AQ33" s="362"/>
      <c r="AR33" s="362"/>
      <c r="AS33" s="362"/>
      <c r="AT33" s="362"/>
      <c r="AU33" s="362"/>
      <c r="AV33" s="362"/>
      <c r="AW33" s="362"/>
      <c r="AX33" s="362"/>
      <c r="AY33" s="362"/>
      <c r="AZ33" s="362"/>
      <c r="BA33" s="362"/>
      <c r="BB33" s="362"/>
      <c r="BC33" s="362"/>
      <c r="BD33" s="362"/>
      <c r="BE33" s="362"/>
      <c r="BF33" s="362"/>
      <c r="BG33" s="362"/>
      <c r="BH33" s="362"/>
      <c r="BI33" s="362"/>
      <c r="BJ33" s="362"/>
      <c r="BK33" s="362"/>
      <c r="BL33" s="362"/>
      <c r="BM33" s="362"/>
      <c r="BN33" s="362"/>
      <c r="BO33" s="362"/>
      <c r="BP33" s="362"/>
      <c r="BQ33" s="362"/>
      <c r="BR33" s="362"/>
      <c r="BS33" s="362"/>
      <c r="BT33" s="362"/>
    </row>
    <row r="34" spans="1:72" ht="13.5" customHeight="1">
      <c r="A34" s="391" t="s">
        <v>336</v>
      </c>
      <c r="B34" s="539"/>
      <c r="C34" s="539"/>
      <c r="D34" s="539"/>
      <c r="E34" s="539"/>
      <c r="F34" s="539"/>
      <c r="G34" s="539"/>
      <c r="H34" s="539"/>
      <c r="I34" s="539"/>
      <c r="J34" s="539"/>
      <c r="K34" s="539"/>
      <c r="L34" s="539"/>
      <c r="M34" s="539"/>
      <c r="N34" s="539"/>
      <c r="O34" s="539"/>
      <c r="P34" s="539"/>
      <c r="Q34" s="539"/>
      <c r="R34" s="539"/>
      <c r="S34" s="539"/>
      <c r="T34" s="539"/>
      <c r="U34" s="539"/>
      <c r="V34" s="539"/>
      <c r="W34" s="539"/>
      <c r="X34" s="539"/>
      <c r="Y34" s="539"/>
      <c r="Z34" s="539"/>
      <c r="AA34" s="362"/>
      <c r="AB34" s="362"/>
      <c r="AC34" s="362"/>
      <c r="AD34" s="362"/>
      <c r="AE34" s="362"/>
      <c r="AF34" s="362"/>
      <c r="AG34" s="362"/>
      <c r="AH34" s="362"/>
      <c r="AI34" s="362"/>
      <c r="AJ34" s="362"/>
      <c r="AK34" s="362"/>
      <c r="AL34" s="362"/>
      <c r="AM34" s="362"/>
      <c r="AN34" s="538"/>
      <c r="AO34" s="362"/>
      <c r="AP34" s="362"/>
      <c r="AQ34" s="362"/>
      <c r="AR34" s="362"/>
      <c r="AS34" s="362"/>
      <c r="AT34" s="362"/>
      <c r="AU34" s="362"/>
      <c r="AV34" s="362"/>
      <c r="AW34" s="362"/>
      <c r="AX34" s="362"/>
      <c r="AY34" s="362"/>
      <c r="AZ34" s="362"/>
      <c r="BA34" s="362"/>
      <c r="BB34" s="362"/>
      <c r="BC34" s="362"/>
      <c r="BD34" s="362"/>
      <c r="BE34" s="362"/>
      <c r="BF34" s="362"/>
      <c r="BG34" s="362"/>
      <c r="BH34" s="362"/>
      <c r="BI34" s="362"/>
      <c r="BJ34" s="362"/>
      <c r="BK34" s="362"/>
      <c r="BL34" s="362"/>
      <c r="BM34" s="362"/>
      <c r="BN34" s="362"/>
      <c r="BO34" s="362"/>
      <c r="BP34" s="362"/>
      <c r="BQ34" s="362"/>
      <c r="BR34" s="362"/>
      <c r="BS34" s="362"/>
      <c r="BT34" s="362"/>
    </row>
    <row r="35" spans="1:72" ht="13.5" customHeight="1">
      <c r="A35" s="463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354"/>
      <c r="S35" s="70"/>
      <c r="T35" s="70"/>
      <c r="U35" s="70"/>
      <c r="V35" s="70"/>
      <c r="W35" s="70"/>
      <c r="X35" s="70"/>
      <c r="Y35" s="70"/>
      <c r="Z35" s="69"/>
      <c r="AC35" s="56"/>
      <c r="AD35" s="56"/>
      <c r="AE35" s="56"/>
      <c r="AF35" s="162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72">
      <c r="A36" s="464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465"/>
      <c r="U36" s="68"/>
      <c r="V36" s="68"/>
      <c r="W36" s="68"/>
      <c r="X36" s="68"/>
      <c r="Y36" s="68"/>
      <c r="Z36" s="68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72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388"/>
      <c r="U37" s="7"/>
      <c r="V37" s="7"/>
      <c r="W37" s="7"/>
      <c r="X37" s="7"/>
      <c r="Y37" s="7"/>
      <c r="Z37" s="7"/>
      <c r="AB37" s="7"/>
      <c r="AC37" s="7"/>
      <c r="AD37" s="7"/>
      <c r="AE37" s="7"/>
      <c r="AF37" s="388"/>
      <c r="AG37" s="7"/>
      <c r="AH37" s="388"/>
      <c r="AI37" s="7"/>
      <c r="AJ37" s="7"/>
      <c r="AK37" s="7"/>
      <c r="AL37" s="7"/>
      <c r="AM37" s="7"/>
    </row>
    <row r="38" spans="1:72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72"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72">
      <c r="L40" s="7"/>
      <c r="M40" s="7"/>
      <c r="P40" s="7"/>
      <c r="Q40" s="7"/>
      <c r="T40" s="7"/>
      <c r="U40" s="7"/>
      <c r="X40" s="7"/>
      <c r="Y40" s="7"/>
      <c r="Z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72">
      <c r="B41" s="365"/>
      <c r="L41" s="7"/>
      <c r="M41" s="7"/>
      <c r="P41" s="7"/>
      <c r="Q41" s="7"/>
      <c r="T41" s="7"/>
      <c r="U41" s="7"/>
      <c r="X41" s="7"/>
      <c r="Y41" s="7"/>
      <c r="Z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1:72">
      <c r="L42" s="7"/>
      <c r="M42" s="7"/>
      <c r="P42" s="7"/>
      <c r="Q42" s="7"/>
      <c r="T42" s="7"/>
      <c r="U42" s="7"/>
      <c r="X42" s="7"/>
      <c r="Y42" s="7"/>
      <c r="Z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</row>
    <row r="43" spans="1:72">
      <c r="L43" s="7"/>
      <c r="M43" s="7"/>
      <c r="P43" s="7"/>
      <c r="Q43" s="7"/>
      <c r="T43" s="7"/>
      <c r="U43" s="7"/>
      <c r="X43" s="7"/>
      <c r="Y43" s="7"/>
      <c r="Z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</row>
    <row r="44" spans="1:72">
      <c r="L44" s="7"/>
      <c r="M44" s="7"/>
      <c r="P44" s="7"/>
      <c r="Q44" s="7"/>
      <c r="T44" s="7"/>
      <c r="U44" s="7"/>
      <c r="X44" s="7"/>
      <c r="Y44" s="7"/>
      <c r="Z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</row>
    <row r="45" spans="1:72">
      <c r="L45" s="7"/>
      <c r="M45" s="7"/>
      <c r="P45" s="7"/>
      <c r="Q45" s="7"/>
      <c r="T45" s="7"/>
      <c r="U45" s="7"/>
      <c r="X45" s="7"/>
      <c r="Y45" s="7"/>
      <c r="Z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</row>
    <row r="46" spans="1:72">
      <c r="L46" s="7"/>
      <c r="M46" s="7"/>
      <c r="P46" s="7"/>
      <c r="Q46" s="7"/>
      <c r="T46" s="7"/>
      <c r="U46" s="7"/>
      <c r="X46" s="7"/>
      <c r="Y46" s="7"/>
      <c r="Z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7" spans="1:72">
      <c r="L47" s="7"/>
      <c r="M47" s="7"/>
      <c r="P47" s="7"/>
      <c r="Q47" s="7"/>
      <c r="T47" s="7"/>
      <c r="U47" s="7"/>
      <c r="X47" s="7"/>
      <c r="Y47" s="7"/>
      <c r="Z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</row>
    <row r="48" spans="1:72">
      <c r="L48" s="7"/>
      <c r="M48" s="7"/>
      <c r="P48" s="7"/>
      <c r="Q48" s="7"/>
      <c r="T48" s="7"/>
      <c r="U48" s="7"/>
      <c r="X48" s="7"/>
      <c r="Y48" s="7"/>
      <c r="Z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12:39">
      <c r="L49" s="7"/>
      <c r="M49" s="7"/>
      <c r="P49" s="7"/>
      <c r="Q49" s="7"/>
      <c r="T49" s="7"/>
      <c r="U49" s="7"/>
      <c r="X49" s="7"/>
      <c r="Y49" s="7"/>
      <c r="Z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12:39">
      <c r="L50" s="7"/>
      <c r="M50" s="7"/>
      <c r="P50" s="7"/>
      <c r="Q50" s="7"/>
      <c r="T50" s="7"/>
      <c r="U50" s="7"/>
      <c r="X50" s="7"/>
      <c r="Y50" s="7"/>
      <c r="Z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2:39">
      <c r="L51" s="7"/>
      <c r="M51" s="7"/>
      <c r="P51" s="7"/>
      <c r="Q51" s="7"/>
      <c r="T51" s="7"/>
      <c r="U51" s="7"/>
      <c r="X51" s="7"/>
      <c r="Y51" s="7"/>
      <c r="Z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12:39">
      <c r="L52" s="7"/>
      <c r="M52" s="7"/>
      <c r="P52" s="7"/>
      <c r="Q52" s="7"/>
      <c r="T52" s="7"/>
      <c r="U52" s="7"/>
      <c r="X52" s="7"/>
      <c r="Y52" s="7"/>
      <c r="Z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</row>
    <row r="53" spans="12:39">
      <c r="L53" s="7"/>
      <c r="M53" s="7"/>
      <c r="P53" s="7"/>
      <c r="Q53" s="7"/>
      <c r="T53" s="7"/>
      <c r="U53" s="7"/>
      <c r="X53" s="7"/>
      <c r="Y53" s="7"/>
      <c r="Z53" s="7"/>
    </row>
    <row r="54" spans="12:39">
      <c r="L54" s="7"/>
      <c r="M54" s="7"/>
      <c r="P54" s="7"/>
      <c r="Q54" s="7"/>
      <c r="T54" s="7"/>
      <c r="U54" s="7"/>
      <c r="X54" s="7"/>
      <c r="Y54" s="7"/>
      <c r="Z54" s="7"/>
    </row>
    <row r="55" spans="12:39">
      <c r="L55" s="7"/>
      <c r="M55" s="7"/>
      <c r="P55" s="7"/>
      <c r="Q55" s="7"/>
      <c r="T55" s="7"/>
      <c r="U55" s="7"/>
      <c r="X55" s="7"/>
      <c r="Y55" s="7"/>
      <c r="Z55" s="7"/>
    </row>
    <row r="56" spans="12:39">
      <c r="L56" s="7"/>
      <c r="M56" s="7"/>
      <c r="P56" s="7"/>
      <c r="Q56" s="7"/>
      <c r="T56" s="7"/>
      <c r="U56" s="7"/>
      <c r="X56" s="7"/>
      <c r="Y56" s="7"/>
      <c r="Z56" s="7"/>
    </row>
    <row r="57" spans="12:39">
      <c r="L57" s="7"/>
      <c r="M57" s="7"/>
      <c r="P57" s="7"/>
      <c r="Q57" s="7"/>
      <c r="T57" s="7"/>
      <c r="U57" s="7"/>
      <c r="X57" s="7"/>
      <c r="Y57" s="7"/>
      <c r="Z57" s="7"/>
    </row>
    <row r="58" spans="12:39">
      <c r="L58" s="7"/>
      <c r="M58" s="7"/>
      <c r="P58" s="7"/>
      <c r="Q58" s="7"/>
      <c r="T58" s="7"/>
      <c r="U58" s="7"/>
      <c r="X58" s="7"/>
      <c r="Y58" s="7"/>
      <c r="Z58" s="7"/>
    </row>
    <row r="59" spans="12:39">
      <c r="L59" s="7"/>
      <c r="M59" s="7"/>
      <c r="P59" s="7"/>
      <c r="Q59" s="7"/>
      <c r="T59" s="7"/>
      <c r="U59" s="7"/>
      <c r="X59" s="7"/>
      <c r="Y59" s="7"/>
      <c r="Z59" s="7"/>
    </row>
    <row r="60" spans="12:39">
      <c r="L60" s="7"/>
      <c r="M60" s="7"/>
      <c r="P60" s="7"/>
      <c r="Q60" s="7"/>
      <c r="T60" s="7"/>
      <c r="U60" s="7"/>
      <c r="X60" s="7"/>
      <c r="Y60" s="7"/>
      <c r="Z60" s="7"/>
    </row>
    <row r="61" spans="12:39">
      <c r="L61" s="7"/>
      <c r="M61" s="7"/>
      <c r="P61" s="7"/>
      <c r="Q61" s="7"/>
      <c r="T61" s="7"/>
      <c r="U61" s="7"/>
      <c r="X61" s="7"/>
      <c r="Y61" s="7"/>
      <c r="Z61" s="7"/>
    </row>
    <row r="62" spans="12:39">
      <c r="L62" s="7"/>
      <c r="M62" s="7"/>
      <c r="P62" s="7"/>
      <c r="Q62" s="7"/>
      <c r="T62" s="7"/>
      <c r="U62" s="7"/>
      <c r="X62" s="7"/>
      <c r="Y62" s="7"/>
      <c r="Z62" s="7"/>
    </row>
    <row r="63" spans="12:39">
      <c r="L63" s="7"/>
      <c r="M63" s="7"/>
      <c r="P63" s="7"/>
      <c r="Q63" s="7"/>
      <c r="T63" s="7"/>
      <c r="U63" s="7"/>
      <c r="X63" s="7"/>
      <c r="Y63" s="7"/>
      <c r="Z63" s="7"/>
    </row>
    <row r="64" spans="12:39">
      <c r="L64" s="7"/>
      <c r="M64" s="7"/>
      <c r="P64" s="7"/>
      <c r="Q64" s="7"/>
      <c r="T64" s="7"/>
      <c r="U64" s="7"/>
      <c r="X64" s="7"/>
      <c r="Y64" s="7"/>
      <c r="Z64" s="7"/>
    </row>
    <row r="65" spans="12:26">
      <c r="L65" s="7"/>
      <c r="M65" s="7"/>
      <c r="P65" s="7"/>
      <c r="Q65" s="7"/>
      <c r="T65" s="7"/>
      <c r="U65" s="7"/>
      <c r="X65" s="7"/>
      <c r="Y65" s="7"/>
      <c r="Z65" s="7"/>
    </row>
    <row r="66" spans="12:26">
      <c r="L66" s="7"/>
      <c r="M66" s="7"/>
      <c r="P66" s="7"/>
      <c r="Q66" s="7"/>
      <c r="T66" s="7"/>
      <c r="U66" s="7"/>
      <c r="X66" s="7"/>
      <c r="Y66" s="7"/>
      <c r="Z66" s="7"/>
    </row>
    <row r="67" spans="12:26">
      <c r="L67" s="7"/>
      <c r="M67" s="7"/>
      <c r="P67" s="7"/>
      <c r="Q67" s="7"/>
      <c r="T67" s="7"/>
      <c r="U67" s="7"/>
      <c r="X67" s="7"/>
      <c r="Y67" s="7"/>
      <c r="Z67" s="7"/>
    </row>
    <row r="68" spans="12:26">
      <c r="L68" s="7"/>
      <c r="M68" s="7"/>
      <c r="P68" s="7"/>
      <c r="Q68" s="7"/>
      <c r="T68" s="7"/>
      <c r="U68" s="7"/>
      <c r="X68" s="7"/>
      <c r="Y68" s="7"/>
      <c r="Z68" s="7"/>
    </row>
    <row r="69" spans="12:26">
      <c r="L69" s="7"/>
      <c r="M69" s="7"/>
      <c r="P69" s="7"/>
      <c r="Q69" s="7"/>
      <c r="T69" s="7"/>
      <c r="U69" s="7"/>
      <c r="X69" s="7"/>
      <c r="Y69" s="7"/>
      <c r="Z69" s="7"/>
    </row>
    <row r="70" spans="12:26">
      <c r="L70" s="7"/>
      <c r="M70" s="7"/>
      <c r="P70" s="7"/>
      <c r="Q70" s="7"/>
      <c r="T70" s="7"/>
      <c r="U70" s="7"/>
      <c r="X70" s="7"/>
      <c r="Y70" s="7"/>
      <c r="Z70" s="7"/>
    </row>
    <row r="71" spans="12:26">
      <c r="L71" s="7"/>
      <c r="M71" s="7"/>
      <c r="P71" s="7"/>
      <c r="Q71" s="7"/>
      <c r="T71" s="7"/>
      <c r="U71" s="7"/>
      <c r="X71" s="7"/>
      <c r="Y71" s="7"/>
      <c r="Z71" s="7"/>
    </row>
    <row r="72" spans="12:26">
      <c r="L72" s="7"/>
      <c r="M72" s="7"/>
      <c r="P72" s="7"/>
      <c r="Q72" s="7"/>
      <c r="T72" s="7"/>
      <c r="U72" s="7"/>
      <c r="X72" s="7"/>
      <c r="Y72" s="7"/>
      <c r="Z72" s="7"/>
    </row>
    <row r="73" spans="12:26">
      <c r="L73" s="7"/>
      <c r="M73" s="7"/>
      <c r="P73" s="7"/>
      <c r="Q73" s="7"/>
      <c r="T73" s="7"/>
      <c r="U73" s="7"/>
      <c r="X73" s="7"/>
      <c r="Y73" s="7"/>
      <c r="Z73" s="7"/>
    </row>
    <row r="74" spans="12:26">
      <c r="L74" s="7"/>
      <c r="M74" s="7"/>
      <c r="P74" s="7"/>
      <c r="Q74" s="7"/>
      <c r="T74" s="7"/>
      <c r="U74" s="7"/>
      <c r="X74" s="7"/>
      <c r="Y74" s="7"/>
      <c r="Z74" s="7"/>
    </row>
    <row r="75" spans="12:26">
      <c r="L75" s="7"/>
      <c r="M75" s="7"/>
      <c r="P75" s="7"/>
      <c r="Q75" s="7"/>
      <c r="T75" s="7"/>
      <c r="U75" s="7"/>
      <c r="X75" s="7"/>
      <c r="Y75" s="7"/>
      <c r="Z75" s="7"/>
    </row>
    <row r="76" spans="12:26">
      <c r="L76" s="7"/>
      <c r="M76" s="7"/>
      <c r="P76" s="7"/>
      <c r="Q76" s="7"/>
      <c r="T76" s="7"/>
      <c r="U76" s="7"/>
      <c r="X76" s="7"/>
      <c r="Y76" s="7"/>
      <c r="Z76" s="7"/>
    </row>
    <row r="77" spans="12:26">
      <c r="L77" s="7"/>
      <c r="M77" s="7"/>
      <c r="P77" s="7"/>
      <c r="Q77" s="7"/>
      <c r="T77" s="7"/>
      <c r="U77" s="7"/>
      <c r="X77" s="7"/>
      <c r="Y77" s="7"/>
      <c r="Z77" s="7"/>
    </row>
    <row r="78" spans="12:26">
      <c r="L78" s="7"/>
      <c r="M78" s="7"/>
      <c r="P78" s="7"/>
      <c r="Q78" s="7"/>
      <c r="T78" s="7"/>
      <c r="U78" s="7"/>
      <c r="X78" s="7"/>
      <c r="Y78" s="7"/>
      <c r="Z78" s="7"/>
    </row>
    <row r="79" spans="12:26">
      <c r="L79" s="7"/>
      <c r="M79" s="7"/>
      <c r="P79" s="7"/>
      <c r="Q79" s="7"/>
      <c r="T79" s="7"/>
      <c r="U79" s="7"/>
      <c r="X79" s="7"/>
      <c r="Y79" s="7"/>
      <c r="Z79" s="7"/>
    </row>
    <row r="80" spans="12:26">
      <c r="L80" s="7"/>
      <c r="M80" s="7"/>
      <c r="P80" s="7"/>
      <c r="Q80" s="7"/>
      <c r="T80" s="7"/>
      <c r="U80" s="7"/>
      <c r="X80" s="7"/>
      <c r="Y80" s="7"/>
      <c r="Z80" s="7"/>
    </row>
    <row r="81" spans="12:26">
      <c r="L81" s="7"/>
      <c r="M81" s="7"/>
      <c r="P81" s="7"/>
      <c r="Q81" s="7"/>
      <c r="T81" s="7"/>
      <c r="U81" s="7"/>
      <c r="X81" s="7"/>
      <c r="Y81" s="7"/>
      <c r="Z81" s="7"/>
    </row>
    <row r="82" spans="12:26">
      <c r="L82" s="7"/>
      <c r="M82" s="7"/>
      <c r="P82" s="7"/>
      <c r="Q82" s="7"/>
      <c r="T82" s="7"/>
      <c r="U82" s="7"/>
      <c r="X82" s="7"/>
      <c r="Y82" s="7"/>
      <c r="Z82" s="7"/>
    </row>
    <row r="83" spans="12:26">
      <c r="L83" s="7"/>
      <c r="M83" s="7"/>
      <c r="P83" s="7"/>
      <c r="Q83" s="7"/>
      <c r="T83" s="7"/>
      <c r="U83" s="7"/>
      <c r="X83" s="7"/>
      <c r="Y83" s="7"/>
      <c r="Z83" s="7"/>
    </row>
    <row r="84" spans="12:26">
      <c r="L84" s="7"/>
      <c r="M84" s="7"/>
      <c r="P84" s="7"/>
      <c r="Q84" s="7"/>
      <c r="T84" s="7"/>
      <c r="U84" s="7"/>
      <c r="X84" s="7"/>
      <c r="Y84" s="7"/>
      <c r="Z84" s="7"/>
    </row>
    <row r="85" spans="12:26">
      <c r="L85" s="7"/>
      <c r="M85" s="7"/>
      <c r="P85" s="7"/>
      <c r="Q85" s="7"/>
      <c r="T85" s="7"/>
      <c r="U85" s="7"/>
      <c r="X85" s="7"/>
      <c r="Y85" s="7"/>
      <c r="Z85" s="7"/>
    </row>
    <row r="86" spans="12:26">
      <c r="L86" s="7"/>
      <c r="M86" s="7"/>
      <c r="P86" s="7"/>
      <c r="Q86" s="7"/>
      <c r="T86" s="7"/>
      <c r="U86" s="7"/>
      <c r="X86" s="7"/>
      <c r="Y86" s="7"/>
      <c r="Z86" s="7"/>
    </row>
    <row r="87" spans="12:26">
      <c r="L87" s="7"/>
      <c r="M87" s="7"/>
      <c r="P87" s="7"/>
      <c r="Q87" s="7"/>
      <c r="T87" s="7"/>
      <c r="U87" s="7"/>
      <c r="X87" s="7"/>
      <c r="Y87" s="7"/>
      <c r="Z87" s="7"/>
    </row>
    <row r="88" spans="12:26">
      <c r="L88" s="7"/>
      <c r="M88" s="7"/>
      <c r="P88" s="7"/>
      <c r="Q88" s="7"/>
      <c r="T88" s="7"/>
      <c r="U88" s="7"/>
      <c r="X88" s="7"/>
      <c r="Y88" s="7"/>
      <c r="Z88" s="7"/>
    </row>
    <row r="89" spans="12:26">
      <c r="L89" s="7"/>
      <c r="M89" s="7"/>
      <c r="P89" s="7"/>
      <c r="Q89" s="7"/>
      <c r="T89" s="7"/>
      <c r="U89" s="7"/>
      <c r="X89" s="7"/>
      <c r="Y89" s="7"/>
      <c r="Z89" s="7"/>
    </row>
    <row r="90" spans="12:26">
      <c r="L90" s="7"/>
      <c r="M90" s="7"/>
      <c r="P90" s="7"/>
      <c r="Q90" s="7"/>
      <c r="T90" s="7"/>
      <c r="U90" s="7"/>
      <c r="X90" s="7"/>
      <c r="Y90" s="7"/>
      <c r="Z90" s="7"/>
    </row>
    <row r="91" spans="12:26">
      <c r="L91" s="7"/>
      <c r="M91" s="7"/>
      <c r="P91" s="7"/>
      <c r="Q91" s="7"/>
      <c r="T91" s="7"/>
      <c r="U91" s="7"/>
      <c r="X91" s="7"/>
      <c r="Y91" s="7"/>
      <c r="Z91" s="7"/>
    </row>
    <row r="92" spans="12:26">
      <c r="L92" s="7"/>
      <c r="M92" s="7"/>
      <c r="P92" s="7"/>
      <c r="Q92" s="7"/>
      <c r="T92" s="7"/>
      <c r="U92" s="7"/>
      <c r="X92" s="7"/>
      <c r="Y92" s="7"/>
      <c r="Z92" s="7"/>
    </row>
    <row r="93" spans="12:26">
      <c r="L93" s="7"/>
      <c r="M93" s="7"/>
      <c r="P93" s="7"/>
      <c r="Q93" s="7"/>
      <c r="T93" s="7"/>
      <c r="U93" s="7"/>
      <c r="X93" s="7"/>
      <c r="Y93" s="7"/>
      <c r="Z93" s="7"/>
    </row>
    <row r="94" spans="12:26">
      <c r="L94" s="7"/>
      <c r="M94" s="7"/>
      <c r="P94" s="7"/>
      <c r="Q94" s="7"/>
      <c r="T94" s="7"/>
      <c r="U94" s="7"/>
      <c r="X94" s="7"/>
      <c r="Y94" s="7"/>
      <c r="Z94" s="7"/>
    </row>
    <row r="95" spans="12:26">
      <c r="L95" s="7"/>
      <c r="M95" s="7"/>
      <c r="P95" s="7"/>
      <c r="Q95" s="7"/>
      <c r="T95" s="7"/>
      <c r="U95" s="7"/>
      <c r="X95" s="7"/>
      <c r="Y95" s="7"/>
      <c r="Z95" s="7"/>
    </row>
    <row r="96" spans="12:26">
      <c r="L96" s="7"/>
      <c r="M96" s="7"/>
      <c r="P96" s="7"/>
      <c r="Q96" s="7"/>
      <c r="T96" s="7"/>
      <c r="U96" s="7"/>
      <c r="X96" s="7"/>
      <c r="Y96" s="7"/>
      <c r="Z96" s="7"/>
    </row>
    <row r="97" spans="12:26">
      <c r="L97" s="7"/>
      <c r="M97" s="7"/>
      <c r="P97" s="7"/>
      <c r="Q97" s="7"/>
      <c r="T97" s="7"/>
      <c r="U97" s="7"/>
      <c r="X97" s="7"/>
      <c r="Y97" s="7"/>
      <c r="Z97" s="7"/>
    </row>
    <row r="98" spans="12:26">
      <c r="L98" s="7"/>
      <c r="M98" s="7"/>
      <c r="P98" s="7"/>
      <c r="Q98" s="7"/>
      <c r="T98" s="7"/>
      <c r="U98" s="7"/>
      <c r="X98" s="7"/>
      <c r="Y98" s="7"/>
      <c r="Z98" s="7"/>
    </row>
    <row r="99" spans="12:26">
      <c r="L99" s="7"/>
      <c r="M99" s="7"/>
      <c r="P99" s="7"/>
      <c r="Q99" s="7"/>
      <c r="T99" s="7"/>
      <c r="U99" s="7"/>
      <c r="X99" s="7"/>
      <c r="Y99" s="7"/>
      <c r="Z99" s="7"/>
    </row>
    <row r="100" spans="12:26">
      <c r="L100" s="7"/>
      <c r="M100" s="7"/>
      <c r="P100" s="7"/>
      <c r="Q100" s="7"/>
      <c r="T100" s="7"/>
      <c r="U100" s="7"/>
      <c r="X100" s="7"/>
      <c r="Y100" s="7"/>
      <c r="Z100" s="7"/>
    </row>
    <row r="101" spans="12:26">
      <c r="L101" s="7"/>
      <c r="M101" s="7"/>
      <c r="P101" s="7"/>
      <c r="Q101" s="7"/>
      <c r="T101" s="7"/>
      <c r="U101" s="7"/>
      <c r="X101" s="7"/>
      <c r="Y101" s="7"/>
      <c r="Z101" s="7"/>
    </row>
    <row r="102" spans="12:26">
      <c r="L102" s="7"/>
      <c r="M102" s="7"/>
      <c r="P102" s="7"/>
      <c r="Q102" s="7"/>
      <c r="T102" s="7"/>
      <c r="U102" s="7"/>
      <c r="X102" s="7"/>
      <c r="Y102" s="7"/>
      <c r="Z102" s="7"/>
    </row>
    <row r="103" spans="12:26">
      <c r="L103" s="7"/>
      <c r="M103" s="7"/>
      <c r="P103" s="7"/>
      <c r="Q103" s="7"/>
      <c r="T103" s="7"/>
      <c r="U103" s="7"/>
      <c r="X103" s="7"/>
      <c r="Y103" s="7"/>
      <c r="Z103" s="7"/>
    </row>
    <row r="104" spans="12:26">
      <c r="L104" s="7"/>
      <c r="M104" s="7"/>
      <c r="P104" s="7"/>
      <c r="Q104" s="7"/>
      <c r="T104" s="7"/>
      <c r="U104" s="7"/>
      <c r="X104" s="7"/>
      <c r="Y104" s="7"/>
      <c r="Z104" s="7"/>
    </row>
    <row r="105" spans="12:26">
      <c r="L105" s="7"/>
      <c r="M105" s="7"/>
      <c r="P105" s="7"/>
      <c r="Q105" s="7"/>
      <c r="T105" s="7"/>
      <c r="U105" s="7"/>
      <c r="X105" s="7"/>
      <c r="Y105" s="7"/>
      <c r="Z105" s="7"/>
    </row>
    <row r="106" spans="12:26">
      <c r="L106" s="7"/>
      <c r="M106" s="7"/>
      <c r="P106" s="7"/>
      <c r="Q106" s="7"/>
      <c r="T106" s="7"/>
      <c r="U106" s="7"/>
      <c r="X106" s="7"/>
      <c r="Y106" s="7"/>
      <c r="Z106" s="7"/>
    </row>
    <row r="107" spans="12:26">
      <c r="L107" s="7"/>
      <c r="M107" s="7"/>
      <c r="P107" s="7"/>
      <c r="Q107" s="7"/>
      <c r="T107" s="7"/>
      <c r="U107" s="7"/>
      <c r="X107" s="7"/>
      <c r="Y107" s="7"/>
      <c r="Z107" s="7"/>
    </row>
    <row r="108" spans="12:26">
      <c r="L108" s="7"/>
      <c r="M108" s="7"/>
      <c r="P108" s="7"/>
      <c r="Q108" s="7"/>
      <c r="T108" s="7"/>
      <c r="U108" s="7"/>
      <c r="X108" s="7"/>
      <c r="Y108" s="7"/>
      <c r="Z108" s="7"/>
    </row>
    <row r="109" spans="12:26">
      <c r="L109" s="7"/>
      <c r="M109" s="7"/>
      <c r="P109" s="7"/>
      <c r="Q109" s="7"/>
      <c r="T109" s="7"/>
      <c r="U109" s="7"/>
      <c r="X109" s="7"/>
      <c r="Y109" s="7"/>
      <c r="Z109" s="7"/>
    </row>
    <row r="110" spans="12:26">
      <c r="L110" s="7"/>
      <c r="M110" s="7"/>
      <c r="P110" s="7"/>
      <c r="Q110" s="7"/>
      <c r="T110" s="7"/>
      <c r="U110" s="7"/>
      <c r="X110" s="7"/>
      <c r="Y110" s="7"/>
      <c r="Z110" s="7"/>
    </row>
    <row r="111" spans="12:26">
      <c r="L111" s="7"/>
      <c r="M111" s="7"/>
      <c r="P111" s="7"/>
      <c r="Q111" s="7"/>
      <c r="T111" s="7"/>
      <c r="U111" s="7"/>
      <c r="X111" s="7"/>
      <c r="Y111" s="7"/>
      <c r="Z111" s="7"/>
    </row>
    <row r="112" spans="12:26">
      <c r="L112" s="7"/>
      <c r="M112" s="7"/>
      <c r="P112" s="7"/>
      <c r="Q112" s="7"/>
      <c r="T112" s="7"/>
      <c r="U112" s="7"/>
      <c r="X112" s="7"/>
      <c r="Y112" s="7"/>
      <c r="Z112" s="7"/>
    </row>
    <row r="113" spans="12:26">
      <c r="L113" s="7"/>
      <c r="M113" s="7"/>
      <c r="P113" s="7"/>
      <c r="Q113" s="7"/>
      <c r="T113" s="7"/>
      <c r="U113" s="7"/>
      <c r="X113" s="7"/>
      <c r="Y113" s="7"/>
      <c r="Z113" s="7"/>
    </row>
    <row r="114" spans="12:26">
      <c r="L114" s="7"/>
      <c r="M114" s="7"/>
      <c r="P114" s="7"/>
      <c r="Q114" s="7"/>
      <c r="T114" s="7"/>
      <c r="U114" s="7"/>
      <c r="X114" s="7"/>
      <c r="Y114" s="7"/>
      <c r="Z114" s="7"/>
    </row>
    <row r="115" spans="12:26">
      <c r="L115" s="7"/>
      <c r="M115" s="7"/>
      <c r="P115" s="7"/>
      <c r="Q115" s="7"/>
      <c r="T115" s="7"/>
      <c r="U115" s="7"/>
      <c r="X115" s="7"/>
      <c r="Y115" s="7"/>
      <c r="Z115" s="7"/>
    </row>
    <row r="116" spans="12:26">
      <c r="L116" s="7"/>
      <c r="M116" s="7"/>
      <c r="P116" s="7"/>
      <c r="Q116" s="7"/>
      <c r="T116" s="7"/>
      <c r="U116" s="7"/>
      <c r="X116" s="7"/>
      <c r="Y116" s="7"/>
      <c r="Z116" s="7"/>
    </row>
    <row r="117" spans="12:26">
      <c r="L117" s="7"/>
      <c r="M117" s="7"/>
      <c r="P117" s="7"/>
      <c r="Q117" s="7"/>
      <c r="T117" s="7"/>
      <c r="U117" s="7"/>
      <c r="X117" s="7"/>
      <c r="Y117" s="7"/>
      <c r="Z117" s="7"/>
    </row>
    <row r="118" spans="12:26">
      <c r="L118" s="7"/>
      <c r="M118" s="7"/>
      <c r="P118" s="7"/>
      <c r="Q118" s="7"/>
      <c r="T118" s="7"/>
      <c r="U118" s="7"/>
      <c r="X118" s="7"/>
      <c r="Y118" s="7"/>
      <c r="Z118" s="7"/>
    </row>
    <row r="119" spans="12:26">
      <c r="L119" s="7"/>
      <c r="M119" s="7"/>
      <c r="P119" s="7"/>
      <c r="Q119" s="7"/>
      <c r="T119" s="7"/>
      <c r="U119" s="7"/>
      <c r="X119" s="7"/>
      <c r="Y119" s="7"/>
      <c r="Z119" s="7"/>
    </row>
    <row r="120" spans="12:26">
      <c r="L120" s="7"/>
      <c r="M120" s="7"/>
      <c r="P120" s="7"/>
      <c r="Q120" s="7"/>
      <c r="T120" s="7"/>
      <c r="U120" s="7"/>
      <c r="X120" s="7"/>
      <c r="Y120" s="7"/>
      <c r="Z120" s="7"/>
    </row>
    <row r="121" spans="12:26">
      <c r="L121" s="7"/>
      <c r="M121" s="7"/>
      <c r="P121" s="7"/>
      <c r="Q121" s="7"/>
      <c r="T121" s="7"/>
      <c r="U121" s="7"/>
      <c r="X121" s="7"/>
      <c r="Y121" s="7"/>
      <c r="Z121" s="7"/>
    </row>
    <row r="122" spans="12:26">
      <c r="L122" s="7"/>
      <c r="M122" s="7"/>
      <c r="P122" s="7"/>
      <c r="Q122" s="7"/>
      <c r="T122" s="7"/>
      <c r="U122" s="7"/>
      <c r="X122" s="7"/>
      <c r="Y122" s="7"/>
      <c r="Z122" s="7"/>
    </row>
    <row r="123" spans="12:26">
      <c r="L123" s="7"/>
      <c r="M123" s="7"/>
      <c r="P123" s="7"/>
      <c r="Q123" s="7"/>
      <c r="T123" s="7"/>
      <c r="U123" s="7"/>
      <c r="X123" s="7"/>
      <c r="Y123" s="7"/>
      <c r="Z123" s="7"/>
    </row>
    <row r="124" spans="12:26">
      <c r="L124" s="7"/>
      <c r="M124" s="7"/>
      <c r="P124" s="7"/>
      <c r="Q124" s="7"/>
      <c r="T124" s="7"/>
      <c r="U124" s="7"/>
      <c r="X124" s="7"/>
      <c r="Y124" s="7"/>
      <c r="Z124" s="7"/>
    </row>
    <row r="125" spans="12:26">
      <c r="L125" s="7"/>
      <c r="M125" s="7"/>
      <c r="P125" s="7"/>
      <c r="Q125" s="7"/>
      <c r="T125" s="7"/>
      <c r="U125" s="7"/>
      <c r="X125" s="7"/>
      <c r="Y125" s="7"/>
      <c r="Z125" s="7"/>
    </row>
    <row r="126" spans="12:26">
      <c r="L126" s="7"/>
      <c r="M126" s="7"/>
      <c r="P126" s="7"/>
      <c r="Q126" s="7"/>
      <c r="T126" s="7"/>
      <c r="U126" s="7"/>
      <c r="X126" s="7"/>
      <c r="Y126" s="7"/>
      <c r="Z126" s="7"/>
    </row>
    <row r="127" spans="12:26">
      <c r="L127" s="7"/>
      <c r="M127" s="7"/>
      <c r="P127" s="7"/>
      <c r="Q127" s="7"/>
      <c r="T127" s="7"/>
      <c r="U127" s="7"/>
      <c r="X127" s="7"/>
      <c r="Y127" s="7"/>
      <c r="Z127" s="7"/>
    </row>
    <row r="128" spans="12:26">
      <c r="L128" s="7"/>
      <c r="M128" s="7"/>
      <c r="P128" s="7"/>
      <c r="Q128" s="7"/>
      <c r="T128" s="7"/>
      <c r="U128" s="7"/>
      <c r="X128" s="7"/>
      <c r="Y128" s="7"/>
      <c r="Z128" s="7"/>
    </row>
    <row r="129" spans="12:26">
      <c r="L129" s="7"/>
      <c r="M129" s="7"/>
      <c r="P129" s="7"/>
      <c r="Q129" s="7"/>
      <c r="T129" s="7"/>
      <c r="U129" s="7"/>
      <c r="X129" s="7"/>
      <c r="Y129" s="7"/>
      <c r="Z129" s="7"/>
    </row>
    <row r="130" spans="12:26">
      <c r="L130" s="7"/>
      <c r="M130" s="7"/>
      <c r="P130" s="7"/>
      <c r="Q130" s="7"/>
      <c r="T130" s="7"/>
      <c r="U130" s="7"/>
      <c r="X130" s="7"/>
      <c r="Y130" s="7"/>
      <c r="Z130" s="7"/>
    </row>
    <row r="131" spans="12:26">
      <c r="L131" s="7"/>
      <c r="M131" s="7"/>
      <c r="P131" s="7"/>
      <c r="Q131" s="7"/>
      <c r="T131" s="7"/>
      <c r="U131" s="7"/>
      <c r="X131" s="7"/>
      <c r="Y131" s="7"/>
      <c r="Z131" s="7"/>
    </row>
    <row r="132" spans="12:26">
      <c r="L132" s="7"/>
      <c r="M132" s="7"/>
      <c r="P132" s="7"/>
      <c r="Q132" s="7"/>
      <c r="T132" s="7"/>
      <c r="U132" s="7"/>
      <c r="X132" s="7"/>
      <c r="Y132" s="7"/>
      <c r="Z132" s="7"/>
    </row>
    <row r="133" spans="12:26">
      <c r="L133" s="7"/>
      <c r="M133" s="7"/>
      <c r="P133" s="7"/>
      <c r="Q133" s="7"/>
      <c r="T133" s="7"/>
      <c r="U133" s="7"/>
      <c r="X133" s="7"/>
      <c r="Y133" s="7"/>
      <c r="Z133" s="7"/>
    </row>
  </sheetData>
  <mergeCells count="28">
    <mergeCell ref="A1:AN1"/>
    <mergeCell ref="D3:O3"/>
    <mergeCell ref="P4:Q5"/>
    <mergeCell ref="A3:C5"/>
    <mergeCell ref="P3:AA3"/>
    <mergeCell ref="AB3:AM3"/>
    <mergeCell ref="AB4:AC5"/>
    <mergeCell ref="X5:Y5"/>
    <mergeCell ref="AJ5:AK5"/>
    <mergeCell ref="F4:G5"/>
    <mergeCell ref="AL4:AM5"/>
    <mergeCell ref="D4:E5"/>
    <mergeCell ref="AJ4:AK4"/>
    <mergeCell ref="H4:I5"/>
    <mergeCell ref="J4:K5"/>
    <mergeCell ref="AF4:AG5"/>
    <mergeCell ref="AH4:AI5"/>
    <mergeCell ref="A6:C6"/>
    <mergeCell ref="X4:Y4"/>
    <mergeCell ref="AN3:AN5"/>
    <mergeCell ref="Z4:AA5"/>
    <mergeCell ref="L4:M4"/>
    <mergeCell ref="L5:M5"/>
    <mergeCell ref="R4:S5"/>
    <mergeCell ref="AD4:AE5"/>
    <mergeCell ref="T4:U5"/>
    <mergeCell ref="V4:W5"/>
    <mergeCell ref="N4:O5"/>
  </mergeCells>
  <phoneticPr fontId="5"/>
  <pageMargins left="0.70866141732283472" right="0.11811023622047245" top="0.94488188976377963" bottom="0.74803149606299213" header="0.31496062992125984" footer="0.31496062992125984"/>
  <pageSetup paperSize="9" scale="70" orientation="landscape" blackAndWhite="1" r:id="rId1"/>
  <ignoredErrors>
    <ignoredError sqref="A8 AN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F135"/>
  <sheetViews>
    <sheetView showGridLines="0" view="pageBreakPreview" zoomScale="80" zoomScaleNormal="100" zoomScaleSheetLayoutView="80" workbookViewId="0">
      <pane ySplit="6" topLeftCell="A7" activePane="bottomLeft" state="frozen"/>
      <selection activeCell="W15" sqref="W15"/>
      <selection pane="bottomLeft" activeCell="W15" sqref="W15"/>
    </sheetView>
  </sheetViews>
  <sheetFormatPr defaultRowHeight="13.5"/>
  <cols>
    <col min="1" max="1" width="4.140625" style="3" customWidth="1"/>
    <col min="2" max="2" width="28.28515625" style="5" customWidth="1"/>
    <col min="3" max="3" width="1" style="5" customWidth="1"/>
    <col min="4" max="4" width="15.7109375" style="5" customWidth="1"/>
    <col min="5" max="5" width="0.85546875" style="5" customWidth="1"/>
    <col min="6" max="6" width="15.7109375" style="5" customWidth="1"/>
    <col min="7" max="7" width="0.85546875" style="5" customWidth="1"/>
    <col min="8" max="8" width="15.7109375" style="5" customWidth="1"/>
    <col min="9" max="9" width="0.85546875" style="5" customWidth="1"/>
    <col min="10" max="10" width="15.7109375" style="5" customWidth="1"/>
    <col min="11" max="11" width="0.85546875" style="5" customWidth="1"/>
    <col min="12" max="12" width="15.7109375" style="5" customWidth="1"/>
    <col min="13" max="13" width="0.85546875" style="5" customWidth="1"/>
    <col min="14" max="14" width="15.7109375" style="5" customWidth="1"/>
    <col min="15" max="15" width="0.85546875" style="5" customWidth="1"/>
    <col min="16" max="16" width="15.7109375" style="5" customWidth="1"/>
    <col min="17" max="17" width="0.85546875" style="5" customWidth="1"/>
    <col min="18" max="18" width="15.7109375" style="5" customWidth="1"/>
    <col min="19" max="19" width="0.85546875" style="5" customWidth="1"/>
    <col min="20" max="20" width="15.7109375" style="5" customWidth="1"/>
    <col min="21" max="21" width="0.85546875" style="5" customWidth="1"/>
    <col min="22" max="22" width="9.28515625" style="5" customWidth="1"/>
    <col min="23" max="16384" width="9.140625" style="5"/>
  </cols>
  <sheetData>
    <row r="1" spans="1:46" ht="22.5" customHeight="1">
      <c r="A1" s="632" t="s">
        <v>246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  <c r="Q1" s="632"/>
      <c r="R1" s="632"/>
      <c r="S1" s="632"/>
      <c r="T1" s="632"/>
      <c r="U1" s="632"/>
      <c r="V1" s="632"/>
      <c r="W1" s="12"/>
    </row>
    <row r="2" spans="1:46" ht="22.5" customHeight="1" thickBot="1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157"/>
      <c r="U2" s="36"/>
      <c r="V2" s="50" t="s">
        <v>0</v>
      </c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</row>
    <row r="3" spans="1:46" ht="20.100000000000001" customHeight="1" thickTop="1">
      <c r="A3" s="547" t="s">
        <v>23</v>
      </c>
      <c r="B3" s="547"/>
      <c r="C3" s="548"/>
      <c r="D3" s="641" t="s">
        <v>219</v>
      </c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2"/>
      <c r="P3" s="627" t="s">
        <v>28</v>
      </c>
      <c r="Q3" s="625"/>
      <c r="R3" s="625"/>
      <c r="S3" s="625"/>
      <c r="T3" s="625"/>
      <c r="U3" s="90"/>
      <c r="V3" s="544" t="s">
        <v>18</v>
      </c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</row>
    <row r="4" spans="1:46" ht="20.100000000000001" customHeight="1">
      <c r="A4" s="549"/>
      <c r="B4" s="549"/>
      <c r="C4" s="550"/>
      <c r="D4" s="637" t="s">
        <v>218</v>
      </c>
      <c r="E4" s="637"/>
      <c r="F4" s="637"/>
      <c r="G4" s="637"/>
      <c r="H4" s="637"/>
      <c r="I4" s="643"/>
      <c r="J4" s="636" t="s">
        <v>194</v>
      </c>
      <c r="K4" s="637"/>
      <c r="L4" s="637"/>
      <c r="M4" s="637"/>
      <c r="N4" s="637"/>
      <c r="O4" s="89"/>
      <c r="P4" s="636" t="s">
        <v>194</v>
      </c>
      <c r="Q4" s="637"/>
      <c r="R4" s="637"/>
      <c r="S4" s="637"/>
      <c r="T4" s="637"/>
      <c r="U4" s="89"/>
      <c r="V4" s="578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1:46" ht="39.950000000000003" customHeight="1">
      <c r="A5" s="551"/>
      <c r="B5" s="551"/>
      <c r="C5" s="552"/>
      <c r="D5" s="634" t="s">
        <v>288</v>
      </c>
      <c r="E5" s="635"/>
      <c r="F5" s="633" t="s">
        <v>313</v>
      </c>
      <c r="G5" s="556"/>
      <c r="H5" s="638" t="s">
        <v>195</v>
      </c>
      <c r="I5" s="639"/>
      <c r="J5" s="633" t="str">
        <f>+D5</f>
        <v>令和２年
(令和３年調査)</v>
      </c>
      <c r="K5" s="640"/>
      <c r="L5" s="634" t="str">
        <f>+F5</f>
        <v>令和３年
(令和４年調査)</v>
      </c>
      <c r="M5" s="635"/>
      <c r="N5" s="638" t="s">
        <v>195</v>
      </c>
      <c r="O5" s="639"/>
      <c r="P5" s="633" t="str">
        <f>+D5</f>
        <v>令和２年
(令和３年調査)</v>
      </c>
      <c r="Q5" s="640"/>
      <c r="R5" s="634" t="str">
        <f>+F5</f>
        <v>令和３年
(令和４年調査)</v>
      </c>
      <c r="S5" s="635"/>
      <c r="T5" s="638" t="s">
        <v>195</v>
      </c>
      <c r="U5" s="639"/>
      <c r="V5" s="579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</row>
    <row r="6" spans="1:46" s="6" customFormat="1" ht="24.75" customHeight="1">
      <c r="A6" s="564" t="s">
        <v>51</v>
      </c>
      <c r="B6" s="564"/>
      <c r="C6" s="565"/>
      <c r="D6" s="357">
        <f>'5.1事業所当たり'!AJ6</f>
        <v>33.215311004784688</v>
      </c>
      <c r="E6" s="244"/>
      <c r="F6" s="357">
        <f>'5.1事業所当たり'!AP6</f>
        <v>29.015686274509804</v>
      </c>
      <c r="G6" s="244"/>
      <c r="H6" s="355">
        <f>IF(ISTEXT(D6),D6,IF(F6="X",F6,IF(F6="-",0,(F6-D6)/D6*100)))</f>
        <v>-12.643641149920063</v>
      </c>
      <c r="I6" s="236"/>
      <c r="J6" s="360">
        <f>'5.1事業所当たり'!AH6</f>
        <v>79144.401913875598</v>
      </c>
      <c r="K6" s="236"/>
      <c r="L6" s="361">
        <f>'5.1事業所当たり'!AN6</f>
        <v>78907.266666666663</v>
      </c>
      <c r="M6" s="235"/>
      <c r="N6" s="355">
        <f>IF(ISTEXT(J6),J6,IF(L6="X",L6,IF(L6="-",0,(L6-J6)/J6*100)))</f>
        <v>-0.29962352544780579</v>
      </c>
      <c r="O6" s="166"/>
      <c r="P6" s="358">
        <f>'5.1事業所当たり'!AL6</f>
        <v>2382.7686545664073</v>
      </c>
      <c r="Q6" s="359"/>
      <c r="R6" s="358">
        <f>'5.1事業所当たり'!AR6</f>
        <v>2719.4692526017029</v>
      </c>
      <c r="S6" s="193"/>
      <c r="T6" s="355">
        <f>IF(ISTEXT(P6),P6,IF(R6="X",R6,IF(R6="-",0,(R6-P6)/P6*100)))</f>
        <v>14.130645767478631</v>
      </c>
      <c r="U6" s="236"/>
      <c r="V6" s="18" t="s">
        <v>3</v>
      </c>
    </row>
    <row r="7" spans="1:46" s="6" customFormat="1" ht="5.25" customHeight="1">
      <c r="A7" s="14"/>
      <c r="B7" s="15"/>
      <c r="C7" s="96"/>
      <c r="D7" s="196"/>
      <c r="E7" s="196"/>
      <c r="F7" s="196"/>
      <c r="G7" s="196"/>
      <c r="H7" s="196"/>
      <c r="I7" s="238"/>
      <c r="J7" s="195"/>
      <c r="K7" s="240"/>
      <c r="L7" s="196"/>
      <c r="M7" s="240"/>
      <c r="N7" s="196"/>
      <c r="O7" s="238"/>
      <c r="P7" s="195"/>
      <c r="Q7" s="196"/>
      <c r="R7" s="196"/>
      <c r="S7" s="196"/>
      <c r="T7" s="196"/>
      <c r="U7" s="238"/>
      <c r="V7" s="23"/>
    </row>
    <row r="8" spans="1:46" ht="22.5" customHeight="1">
      <c r="A8" s="71" t="s">
        <v>205</v>
      </c>
      <c r="B8" s="30" t="s">
        <v>31</v>
      </c>
      <c r="C8" s="97"/>
      <c r="D8" s="408">
        <f>'5.1事業所当たり'!AJ8</f>
        <v>43.361445783132531</v>
      </c>
      <c r="E8" s="409"/>
      <c r="F8" s="410">
        <f>'5.1事業所当たり'!AP8</f>
        <v>42.119565217391305</v>
      </c>
      <c r="G8" s="409"/>
      <c r="H8" s="410">
        <f>IF(ISTEXT(D8),D8,IF(F8="X",F8,IF(F8="-",0,(F8-D8)/D8*100)))</f>
        <v>-2.8640201988475074</v>
      </c>
      <c r="I8" s="411"/>
      <c r="J8" s="412">
        <f>'5.1事業所当たり'!AH8</f>
        <v>108009.21686746988</v>
      </c>
      <c r="K8" s="411"/>
      <c r="L8" s="413">
        <f>'5.1事業所当たり'!AN8</f>
        <v>109515.15217391304</v>
      </c>
      <c r="M8" s="414"/>
      <c r="N8" s="410">
        <f>IF(ISTEXT(J8),J8,IF(L8="X",L8,IF(L8="-",0,(L8-J8)/J8*100)))</f>
        <v>1.3942655544766935</v>
      </c>
      <c r="O8" s="411"/>
      <c r="P8" s="412">
        <f>'5.1事業所当たり'!AL8</f>
        <v>2490.9044178938593</v>
      </c>
      <c r="Q8" s="411"/>
      <c r="R8" s="413">
        <f>'5.1事業所当たり'!AR8</f>
        <v>2600.1016774193549</v>
      </c>
      <c r="S8" s="409"/>
      <c r="T8" s="410">
        <f>IF(ISTEXT(P8),P8,IF(R8="X",R8,IF(R8="-",0,(R8-P8)/P8*100)))</f>
        <v>4.3838398109962577</v>
      </c>
      <c r="U8" s="77"/>
      <c r="V8" s="72" t="s">
        <v>209</v>
      </c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</row>
    <row r="9" spans="1:46" ht="22.5" customHeight="1">
      <c r="A9" s="17">
        <v>10</v>
      </c>
      <c r="B9" s="30" t="s">
        <v>32</v>
      </c>
      <c r="C9" s="97"/>
      <c r="D9" s="408">
        <f>'5.1事業所当たり'!AJ9</f>
        <v>29.5</v>
      </c>
      <c r="E9" s="409"/>
      <c r="F9" s="410">
        <f>'5.1事業所当たり'!AP9</f>
        <v>26</v>
      </c>
      <c r="G9" s="409"/>
      <c r="H9" s="410">
        <f t="shared" ref="H9:H31" si="0">IF(ISTEXT(D9),D9,IF(F9="X",F9,IF(F9="-",0,(F9-D9)/D9*100)))</f>
        <v>-11.864406779661017</v>
      </c>
      <c r="I9" s="411"/>
      <c r="J9" s="412">
        <f>'5.1事業所当たり'!AH9</f>
        <v>194105.66666666666</v>
      </c>
      <c r="K9" s="411"/>
      <c r="L9" s="413">
        <f>'5.1事業所当たり'!AN9</f>
        <v>462172.57142857142</v>
      </c>
      <c r="M9" s="415"/>
      <c r="N9" s="410">
        <f t="shared" ref="N9:N31" si="1">IF(ISTEXT(J9),J9,IF(L9="X",L9,IF(L9="-",0,(L9-J9)/J9*100)))</f>
        <v>138.10359551339118</v>
      </c>
      <c r="O9" s="416"/>
      <c r="P9" s="412">
        <f>'5.1事業所当たり'!AL9</f>
        <v>6579.8531073446329</v>
      </c>
      <c r="Q9" s="411"/>
      <c r="R9" s="413">
        <f>'5.1事業所当たり'!AR9</f>
        <v>17775.86813186813</v>
      </c>
      <c r="S9" s="417"/>
      <c r="T9" s="410">
        <f t="shared" ref="T9:T31" si="2">IF(ISTEXT(P9),P9,IF(R9="X",R9,IF(R9="-",0,(R9-P9)/P9*100)))</f>
        <v>170.15600260173233</v>
      </c>
      <c r="U9" s="77"/>
      <c r="V9" s="24">
        <v>10</v>
      </c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</row>
    <row r="10" spans="1:46" ht="22.5" customHeight="1">
      <c r="A10" s="17">
        <v>11</v>
      </c>
      <c r="B10" s="30" t="s">
        <v>9</v>
      </c>
      <c r="C10" s="97"/>
      <c r="D10" s="408">
        <f>'5.1事業所当たり'!AJ10</f>
        <v>19.8</v>
      </c>
      <c r="E10" s="409"/>
      <c r="F10" s="410">
        <f>'5.1事業所当たり'!AP10</f>
        <v>18.636363636363637</v>
      </c>
      <c r="G10" s="409"/>
      <c r="H10" s="410">
        <f t="shared" si="0"/>
        <v>-5.8769513314967883</v>
      </c>
      <c r="I10" s="411"/>
      <c r="J10" s="412">
        <f>'5.1事業所当たり'!AH10</f>
        <v>25258.6</v>
      </c>
      <c r="K10" s="411"/>
      <c r="L10" s="413">
        <f>'5.1事業所当たり'!AN10</f>
        <v>20744.363636363636</v>
      </c>
      <c r="M10" s="415"/>
      <c r="N10" s="410">
        <f t="shared" si="1"/>
        <v>-17.872076693230674</v>
      </c>
      <c r="O10" s="416"/>
      <c r="P10" s="412">
        <f>'5.1事業所当たり'!AL10</f>
        <v>1275.6868686868686</v>
      </c>
      <c r="Q10" s="411"/>
      <c r="R10" s="413">
        <f>'5.1事業所当たり'!AR10</f>
        <v>1113.1121951219511</v>
      </c>
      <c r="S10" s="417"/>
      <c r="T10" s="410">
        <f t="shared" si="2"/>
        <v>-12.744089286759227</v>
      </c>
      <c r="U10" s="77"/>
      <c r="V10" s="24">
        <v>11</v>
      </c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</row>
    <row r="11" spans="1:46" ht="22.5" customHeight="1">
      <c r="A11" s="17">
        <v>12</v>
      </c>
      <c r="B11" s="30" t="s">
        <v>200</v>
      </c>
      <c r="C11" s="97"/>
      <c r="D11" s="408">
        <f>'5.1事業所当たり'!AJ11</f>
        <v>22.666666666666668</v>
      </c>
      <c r="E11" s="409"/>
      <c r="F11" s="410">
        <f>'5.1事業所当たり'!AP11</f>
        <v>28</v>
      </c>
      <c r="G11" s="409"/>
      <c r="H11" s="410">
        <f t="shared" si="0"/>
        <v>23.529411764705877</v>
      </c>
      <c r="I11" s="411"/>
      <c r="J11" s="412">
        <f>'5.1事業所当たり'!AH11</f>
        <v>30835</v>
      </c>
      <c r="K11" s="411"/>
      <c r="L11" s="413">
        <f>'5.1事業所当たり'!AN11</f>
        <v>44220.4</v>
      </c>
      <c r="M11" s="415"/>
      <c r="N11" s="410">
        <f t="shared" si="1"/>
        <v>43.409761634506253</v>
      </c>
      <c r="O11" s="416"/>
      <c r="P11" s="412">
        <f>'5.1事業所当たり'!AL11</f>
        <v>1360.3676470588234</v>
      </c>
      <c r="Q11" s="411"/>
      <c r="R11" s="413">
        <f>'5.1事業所当たり'!AR11</f>
        <v>1579.3</v>
      </c>
      <c r="S11" s="417"/>
      <c r="T11" s="410">
        <f t="shared" si="2"/>
        <v>16.093616561266966</v>
      </c>
      <c r="U11" s="77"/>
      <c r="V11" s="24">
        <v>12</v>
      </c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</row>
    <row r="12" spans="1:46" ht="22.5" customHeight="1">
      <c r="A12" s="17">
        <v>13</v>
      </c>
      <c r="B12" s="30" t="s">
        <v>33</v>
      </c>
      <c r="C12" s="97"/>
      <c r="D12" s="408">
        <f>'5.1事業所当たり'!AJ12</f>
        <v>11</v>
      </c>
      <c r="E12" s="409"/>
      <c r="F12" s="410">
        <f>'5.1事業所当たり'!AP12</f>
        <v>9.3076923076923084</v>
      </c>
      <c r="G12" s="409"/>
      <c r="H12" s="410">
        <f t="shared" si="0"/>
        <v>-15.384615384615378</v>
      </c>
      <c r="I12" s="411"/>
      <c r="J12" s="412">
        <f>'5.1事業所当たり'!AH12</f>
        <v>10541.375</v>
      </c>
      <c r="K12" s="411"/>
      <c r="L12" s="413">
        <f>'5.1事業所当たり'!AN12</f>
        <v>8556.3076923076915</v>
      </c>
      <c r="M12" s="415"/>
      <c r="N12" s="410">
        <f t="shared" si="1"/>
        <v>-18.831199038951834</v>
      </c>
      <c r="O12" s="416"/>
      <c r="P12" s="412">
        <f>'5.1事業所当たり'!AL12</f>
        <v>958.30681818181813</v>
      </c>
      <c r="Q12" s="411"/>
      <c r="R12" s="413">
        <f>'5.1事業所当たり'!AR12</f>
        <v>919.27272727272725</v>
      </c>
      <c r="S12" s="417"/>
      <c r="T12" s="410">
        <f t="shared" si="2"/>
        <v>-4.0732352278521509</v>
      </c>
      <c r="U12" s="77"/>
      <c r="V12" s="24">
        <v>13</v>
      </c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</row>
    <row r="13" spans="1:46" ht="22.5" customHeight="1">
      <c r="A13" s="17">
        <v>14</v>
      </c>
      <c r="B13" s="28" t="s">
        <v>34</v>
      </c>
      <c r="C13" s="97"/>
      <c r="D13" s="408">
        <f>'5.1事業所当たり'!AJ13</f>
        <v>50</v>
      </c>
      <c r="E13" s="409"/>
      <c r="F13" s="410">
        <f>'5.1事業所当たり'!AP13</f>
        <v>44.5</v>
      </c>
      <c r="G13" s="409"/>
      <c r="H13" s="410">
        <f t="shared" si="0"/>
        <v>-11</v>
      </c>
      <c r="I13" s="411"/>
      <c r="J13" s="412">
        <f>'5.1事業所当たり'!AH13</f>
        <v>177433</v>
      </c>
      <c r="K13" s="411"/>
      <c r="L13" s="413">
        <f>'5.1事業所当たり'!AN13</f>
        <v>159929</v>
      </c>
      <c r="M13" s="415"/>
      <c r="N13" s="410">
        <f t="shared" si="1"/>
        <v>-9.8651321907424201</v>
      </c>
      <c r="O13" s="416"/>
      <c r="P13" s="412">
        <f>'5.1事業所当たり'!AL13</f>
        <v>3548.66</v>
      </c>
      <c r="Q13" s="411"/>
      <c r="R13" s="413">
        <f>'5.1事業所当たり'!AR13</f>
        <v>3593.9101123595506</v>
      </c>
      <c r="S13" s="417"/>
      <c r="T13" s="410">
        <f t="shared" si="2"/>
        <v>1.27513236995234</v>
      </c>
      <c r="U13" s="77"/>
      <c r="V13" s="24">
        <v>14</v>
      </c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</row>
    <row r="14" spans="1:46" ht="22.5" customHeight="1">
      <c r="A14" s="17">
        <v>15</v>
      </c>
      <c r="B14" s="28" t="s">
        <v>10</v>
      </c>
      <c r="C14" s="97"/>
      <c r="D14" s="408">
        <f>'5.1事業所当たり'!AJ14</f>
        <v>6.833333333333333</v>
      </c>
      <c r="E14" s="409"/>
      <c r="F14" s="410">
        <f>'5.1事業所当たり'!AP14</f>
        <v>3.9285714285714284</v>
      </c>
      <c r="G14" s="409"/>
      <c r="H14" s="410">
        <f t="shared" si="0"/>
        <v>-42.508710801393725</v>
      </c>
      <c r="I14" s="411"/>
      <c r="J14" s="412">
        <f>'5.1事業所当たり'!AH14</f>
        <v>5339.833333333333</v>
      </c>
      <c r="K14" s="411"/>
      <c r="L14" s="413">
        <f>'5.1事業所当たり'!AN14</f>
        <v>3963.2857142857142</v>
      </c>
      <c r="M14" s="415"/>
      <c r="N14" s="410">
        <f t="shared" si="1"/>
        <v>-25.778849883846917</v>
      </c>
      <c r="O14" s="416"/>
      <c r="P14" s="412">
        <f>'5.1事業所当たり'!AL14</f>
        <v>781.43902439024396</v>
      </c>
      <c r="Q14" s="411"/>
      <c r="R14" s="413">
        <f>'5.1事業所当たり'!AR14</f>
        <v>1008.8363636363637</v>
      </c>
      <c r="S14" s="417"/>
      <c r="T14" s="410">
        <f t="shared" si="2"/>
        <v>29.099818686884444</v>
      </c>
      <c r="U14" s="77"/>
      <c r="V14" s="24">
        <v>15</v>
      </c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</row>
    <row r="15" spans="1:46" ht="22.5" customHeight="1">
      <c r="A15" s="17">
        <v>16</v>
      </c>
      <c r="B15" s="28" t="s">
        <v>11</v>
      </c>
      <c r="C15" s="97"/>
      <c r="D15" s="408">
        <f>'5.1事業所当たり'!AJ15</f>
        <v>29.8</v>
      </c>
      <c r="E15" s="409"/>
      <c r="F15" s="410">
        <f>'5.1事業所当たり'!AP15</f>
        <v>25.833333333333332</v>
      </c>
      <c r="G15" s="409"/>
      <c r="H15" s="410">
        <f t="shared" si="0"/>
        <v>-13.310961968680097</v>
      </c>
      <c r="I15" s="411"/>
      <c r="J15" s="412">
        <f>'5.1事業所当たり'!AH15</f>
        <v>88372.6</v>
      </c>
      <c r="K15" s="411"/>
      <c r="L15" s="413">
        <f>'5.1事業所当たり'!AN15</f>
        <v>96207.5</v>
      </c>
      <c r="M15" s="415"/>
      <c r="N15" s="410">
        <f t="shared" si="1"/>
        <v>8.8657570332885918</v>
      </c>
      <c r="O15" s="416"/>
      <c r="P15" s="412">
        <f>'5.1事業所当たり'!AL15</f>
        <v>2965.5234899328857</v>
      </c>
      <c r="Q15" s="411"/>
      <c r="R15" s="413">
        <f>'5.1事業所当たり'!AR15</f>
        <v>3724.1612903225805</v>
      </c>
      <c r="S15" s="417"/>
      <c r="T15" s="410">
        <f t="shared" si="2"/>
        <v>25.581918435819368</v>
      </c>
      <c r="U15" s="77"/>
      <c r="V15" s="24">
        <v>16</v>
      </c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</row>
    <row r="16" spans="1:46" ht="22.5" customHeight="1">
      <c r="A16" s="17">
        <v>17</v>
      </c>
      <c r="B16" s="28" t="s">
        <v>35</v>
      </c>
      <c r="C16" s="97"/>
      <c r="D16" s="408">
        <f>'5.1事業所当たり'!AJ16</f>
        <v>13</v>
      </c>
      <c r="E16" s="409"/>
      <c r="F16" s="410">
        <f>'5.1事業所当たり'!AP16</f>
        <v>14</v>
      </c>
      <c r="G16" s="409"/>
      <c r="H16" s="410">
        <f t="shared" si="0"/>
        <v>7.6923076923076925</v>
      </c>
      <c r="I16" s="411"/>
      <c r="J16" s="412" t="str">
        <f>'5.1事業所当たり'!AH16</f>
        <v>ｘ</v>
      </c>
      <c r="K16" s="411"/>
      <c r="L16" s="413" t="str">
        <f>'5.1事業所当たり'!AN16</f>
        <v>ｘ</v>
      </c>
      <c r="M16" s="415"/>
      <c r="N16" s="410" t="str">
        <f t="shared" si="1"/>
        <v>ｘ</v>
      </c>
      <c r="O16" s="416"/>
      <c r="P16" s="412" t="str">
        <f>'5.1事業所当たり'!AL16</f>
        <v>ｘ</v>
      </c>
      <c r="Q16" s="411"/>
      <c r="R16" s="413" t="str">
        <f>'5.1事業所当たり'!AR16</f>
        <v>ｘ</v>
      </c>
      <c r="S16" s="417"/>
      <c r="T16" s="410" t="str">
        <f t="shared" si="2"/>
        <v>ｘ</v>
      </c>
      <c r="U16" s="77"/>
      <c r="V16" s="24">
        <v>17</v>
      </c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</row>
    <row r="17" spans="1:58" ht="22.5" customHeight="1">
      <c r="A17" s="17">
        <v>18</v>
      </c>
      <c r="B17" s="28" t="s">
        <v>36</v>
      </c>
      <c r="C17" s="97"/>
      <c r="D17" s="408">
        <f>'5.1事業所当たり'!AJ17</f>
        <v>46.277777777777779</v>
      </c>
      <c r="E17" s="409"/>
      <c r="F17" s="410">
        <f>'5.1事業所当たり'!AP17</f>
        <v>44.526315789473685</v>
      </c>
      <c r="G17" s="409"/>
      <c r="H17" s="410">
        <f t="shared" si="0"/>
        <v>-3.7846717634422191</v>
      </c>
      <c r="I17" s="411"/>
      <c r="J17" s="412">
        <f>'5.1事業所当たり'!AH17</f>
        <v>87875.666666666672</v>
      </c>
      <c r="K17" s="411"/>
      <c r="L17" s="413">
        <f>'5.1事業所当たり'!AN17</f>
        <v>84983.368421052626</v>
      </c>
      <c r="M17" s="415"/>
      <c r="N17" s="410">
        <f t="shared" si="1"/>
        <v>-3.2913528344373435</v>
      </c>
      <c r="O17" s="416"/>
      <c r="P17" s="412">
        <f>'5.1事業所当たり'!AL17</f>
        <v>1898.873949579832</v>
      </c>
      <c r="Q17" s="411"/>
      <c r="R17" s="413">
        <f>'5.1事業所当たり'!AR17</f>
        <v>1908.6099290780141</v>
      </c>
      <c r="S17" s="417"/>
      <c r="T17" s="410">
        <f t="shared" si="2"/>
        <v>0.51272384353560874</v>
      </c>
      <c r="U17" s="77"/>
      <c r="V17" s="24">
        <v>18</v>
      </c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</row>
    <row r="18" spans="1:58" ht="22.5" customHeight="1">
      <c r="A18" s="17">
        <v>19</v>
      </c>
      <c r="B18" s="28" t="s">
        <v>37</v>
      </c>
      <c r="C18" s="97"/>
      <c r="D18" s="408">
        <f>'5.1事業所当たり'!AJ18</f>
        <v>48.75</v>
      </c>
      <c r="E18" s="409"/>
      <c r="F18" s="410">
        <f>'5.1事業所当たり'!AP18</f>
        <v>54.75</v>
      </c>
      <c r="G18" s="409"/>
      <c r="H18" s="410">
        <f t="shared" si="0"/>
        <v>12.307692307692308</v>
      </c>
      <c r="I18" s="411"/>
      <c r="J18" s="412">
        <f>'5.1事業所当たり'!AH18</f>
        <v>59089.75</v>
      </c>
      <c r="K18" s="411"/>
      <c r="L18" s="413">
        <f>'5.1事業所当たり'!AN18</f>
        <v>100726.75</v>
      </c>
      <c r="M18" s="415"/>
      <c r="N18" s="410">
        <f t="shared" si="1"/>
        <v>70.463997563029125</v>
      </c>
      <c r="O18" s="416"/>
      <c r="P18" s="412">
        <f>'5.1事業所当たり'!AL18</f>
        <v>1212.0974358974358</v>
      </c>
      <c r="Q18" s="411"/>
      <c r="R18" s="413">
        <f>'5.1事業所当たり'!AR18</f>
        <v>1839.75799086758</v>
      </c>
      <c r="S18" s="417"/>
      <c r="T18" s="410">
        <f t="shared" si="2"/>
        <v>51.783011528724579</v>
      </c>
      <c r="U18" s="77"/>
      <c r="V18" s="24">
        <v>19</v>
      </c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</row>
    <row r="19" spans="1:58" ht="22.5" customHeight="1">
      <c r="A19" s="17">
        <v>20</v>
      </c>
      <c r="B19" s="28" t="s">
        <v>38</v>
      </c>
      <c r="C19" s="97"/>
      <c r="D19" s="408" t="str">
        <f>'5.1事業所当たり'!AJ19</f>
        <v>-</v>
      </c>
      <c r="E19" s="409"/>
      <c r="F19" s="410" t="str">
        <f>'5.1事業所当たり'!AP19</f>
        <v>-</v>
      </c>
      <c r="G19" s="409"/>
      <c r="H19" s="410" t="str">
        <f t="shared" si="0"/>
        <v>-</v>
      </c>
      <c r="I19" s="411"/>
      <c r="J19" s="412" t="str">
        <f>'5.1事業所当たり'!AH19</f>
        <v>-</v>
      </c>
      <c r="K19" s="411"/>
      <c r="L19" s="413" t="str">
        <f>'5.1事業所当たり'!AN19</f>
        <v>-</v>
      </c>
      <c r="M19" s="415"/>
      <c r="N19" s="410" t="str">
        <f t="shared" si="1"/>
        <v>-</v>
      </c>
      <c r="O19" s="416"/>
      <c r="P19" s="412" t="str">
        <f>'5.1事業所当たり'!AL19</f>
        <v>-</v>
      </c>
      <c r="Q19" s="411"/>
      <c r="R19" s="413" t="str">
        <f>'5.1事業所当たり'!AR19</f>
        <v>-</v>
      </c>
      <c r="S19" s="417"/>
      <c r="T19" s="410" t="str">
        <f t="shared" si="2"/>
        <v>-</v>
      </c>
      <c r="U19" s="77"/>
      <c r="V19" s="24">
        <v>20</v>
      </c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</row>
    <row r="20" spans="1:58" ht="22.5" customHeight="1">
      <c r="A20" s="17">
        <v>21</v>
      </c>
      <c r="B20" s="28" t="s">
        <v>39</v>
      </c>
      <c r="C20" s="97"/>
      <c r="D20" s="408">
        <f>'5.1事業所当たり'!AJ20</f>
        <v>10.125</v>
      </c>
      <c r="E20" s="409"/>
      <c r="F20" s="410">
        <f>'5.1事業所当たり'!AP20</f>
        <v>10.25</v>
      </c>
      <c r="G20" s="417"/>
      <c r="H20" s="410">
        <f t="shared" si="0"/>
        <v>1.2345679012345678</v>
      </c>
      <c r="I20" s="411"/>
      <c r="J20" s="412">
        <f>'5.1事業所当たり'!AH20</f>
        <v>28921.375</v>
      </c>
      <c r="K20" s="411"/>
      <c r="L20" s="413">
        <f>'5.1事業所当たり'!AN20</f>
        <v>38262.833333333336</v>
      </c>
      <c r="M20" s="415"/>
      <c r="N20" s="410">
        <f t="shared" si="1"/>
        <v>32.299495903404782</v>
      </c>
      <c r="O20" s="418"/>
      <c r="P20" s="412">
        <f>'5.1事業所当たり'!AL20</f>
        <v>2856.4320987654319</v>
      </c>
      <c r="Q20" s="411"/>
      <c r="R20" s="413">
        <f>'5.1事業所当たり'!AR20</f>
        <v>3732.959349593496</v>
      </c>
      <c r="S20" s="417"/>
      <c r="T20" s="410">
        <f t="shared" si="2"/>
        <v>30.686087416777902</v>
      </c>
      <c r="U20" s="77"/>
      <c r="V20" s="24">
        <v>21</v>
      </c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</row>
    <row r="21" spans="1:58" ht="22.5" customHeight="1">
      <c r="A21" s="17">
        <v>22</v>
      </c>
      <c r="B21" s="28" t="s">
        <v>40</v>
      </c>
      <c r="C21" s="97"/>
      <c r="D21" s="408">
        <f>'5.1事業所当たり'!AJ21</f>
        <v>12.666666666666666</v>
      </c>
      <c r="E21" s="409"/>
      <c r="F21" s="410">
        <f>'5.1事業所当たり'!AP21</f>
        <v>10.75</v>
      </c>
      <c r="G21" s="409"/>
      <c r="H21" s="410">
        <f t="shared" si="0"/>
        <v>-15.131578947368418</v>
      </c>
      <c r="I21" s="411"/>
      <c r="J21" s="412">
        <f>'5.1事業所当たり'!AH21</f>
        <v>36945.333333333336</v>
      </c>
      <c r="K21" s="411"/>
      <c r="L21" s="413">
        <f>'5.1事業所当たり'!AN21</f>
        <v>30738</v>
      </c>
      <c r="M21" s="415"/>
      <c r="N21" s="410">
        <f t="shared" si="1"/>
        <v>-16.801400267061247</v>
      </c>
      <c r="O21" s="416"/>
      <c r="P21" s="412">
        <f>'5.1事業所当たり'!AL21</f>
        <v>2916.7368421052633</v>
      </c>
      <c r="Q21" s="411"/>
      <c r="R21" s="413">
        <f>'5.1事業所当たり'!AR21</f>
        <v>2859.3488372093025</v>
      </c>
      <c r="S21" s="417"/>
      <c r="T21" s="410">
        <f t="shared" si="2"/>
        <v>-1.9675413999481335</v>
      </c>
      <c r="U21" s="77"/>
      <c r="V21" s="24">
        <v>22</v>
      </c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</row>
    <row r="22" spans="1:58" ht="22.5" customHeight="1">
      <c r="A22" s="17">
        <v>23</v>
      </c>
      <c r="B22" s="28" t="s">
        <v>41</v>
      </c>
      <c r="C22" s="97"/>
      <c r="D22" s="408">
        <f>'5.1事業所当たり'!AJ22</f>
        <v>103</v>
      </c>
      <c r="E22" s="409"/>
      <c r="F22" s="410">
        <f>'5.1事業所当たり'!AP22</f>
        <v>131</v>
      </c>
      <c r="G22" s="409"/>
      <c r="H22" s="410">
        <f t="shared" si="0"/>
        <v>27.184466019417474</v>
      </c>
      <c r="I22" s="411"/>
      <c r="J22" s="412" t="str">
        <f>'5.1事業所当たり'!AH22</f>
        <v>ｘ</v>
      </c>
      <c r="K22" s="411"/>
      <c r="L22" s="413" t="str">
        <f>'5.1事業所当たり'!AN22</f>
        <v>ｘ</v>
      </c>
      <c r="M22" s="415"/>
      <c r="N22" s="410" t="str">
        <f t="shared" si="1"/>
        <v>ｘ</v>
      </c>
      <c r="O22" s="416"/>
      <c r="P22" s="412" t="str">
        <f>'5.1事業所当たり'!AL22</f>
        <v>ｘ</v>
      </c>
      <c r="Q22" s="411"/>
      <c r="R22" s="413" t="str">
        <f>'5.1事業所当たり'!AR22</f>
        <v>ｘ</v>
      </c>
      <c r="S22" s="417"/>
      <c r="T22" s="410" t="str">
        <f>IF(ISTEXT(P22),P22,IF(R22="X",R22,IF(R22="-",0,(R22-P22)/P22*100)))</f>
        <v>ｘ</v>
      </c>
      <c r="U22" s="77"/>
      <c r="V22" s="24">
        <v>23</v>
      </c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</row>
    <row r="23" spans="1:58" ht="22.5" customHeight="1">
      <c r="A23" s="17">
        <v>24</v>
      </c>
      <c r="B23" s="28" t="s">
        <v>42</v>
      </c>
      <c r="C23" s="97"/>
      <c r="D23" s="408">
        <f>'5.1事業所当たり'!AJ23</f>
        <v>29.375</v>
      </c>
      <c r="E23" s="409"/>
      <c r="F23" s="410">
        <f>'5.1事業所当たり'!AP23</f>
        <v>22.1875</v>
      </c>
      <c r="G23" s="409"/>
      <c r="H23" s="410">
        <f t="shared" si="0"/>
        <v>-24.468085106382979</v>
      </c>
      <c r="I23" s="411"/>
      <c r="J23" s="412">
        <f>'5.1事業所当たり'!AH23</f>
        <v>58370.208333333336</v>
      </c>
      <c r="K23" s="411"/>
      <c r="L23" s="413">
        <f>'5.1事業所当たり'!AN23</f>
        <v>39479.4375</v>
      </c>
      <c r="M23" s="415"/>
      <c r="N23" s="410">
        <f t="shared" si="1"/>
        <v>-32.36372007695136</v>
      </c>
      <c r="O23" s="418"/>
      <c r="P23" s="412">
        <f>'5.1事業所当たり'!AL23</f>
        <v>1987.0709219858156</v>
      </c>
      <c r="Q23" s="411"/>
      <c r="R23" s="413">
        <f>'5.1事業所当たり'!AR23</f>
        <v>1779.3549295774649</v>
      </c>
      <c r="S23" s="417"/>
      <c r="T23" s="410">
        <f t="shared" si="2"/>
        <v>-10.453375876527144</v>
      </c>
      <c r="U23" s="77"/>
      <c r="V23" s="24">
        <v>24</v>
      </c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</row>
    <row r="24" spans="1:58" ht="22.5" customHeight="1">
      <c r="A24" s="17">
        <v>25</v>
      </c>
      <c r="B24" s="28" t="s">
        <v>43</v>
      </c>
      <c r="C24" s="97"/>
      <c r="D24" s="408">
        <f>'5.1事業所当たり'!AJ24</f>
        <v>16.5</v>
      </c>
      <c r="E24" s="409"/>
      <c r="F24" s="410">
        <f>'5.1事業所当たり'!AP24</f>
        <v>10.5</v>
      </c>
      <c r="G24" s="409"/>
      <c r="H24" s="410">
        <f t="shared" si="0"/>
        <v>-36.363636363636367</v>
      </c>
      <c r="I24" s="411"/>
      <c r="J24" s="412">
        <f>'5.1事業所当たり'!AH24</f>
        <v>28667</v>
      </c>
      <c r="K24" s="411"/>
      <c r="L24" s="413">
        <f>'5.1事業所当たり'!AN24</f>
        <v>16471.666666666668</v>
      </c>
      <c r="M24" s="415"/>
      <c r="N24" s="410">
        <f t="shared" si="1"/>
        <v>-42.541365798072114</v>
      </c>
      <c r="O24" s="416"/>
      <c r="P24" s="412">
        <f>'5.1事業所当たり'!AL24</f>
        <v>1737.3939393939395</v>
      </c>
      <c r="Q24" s="411"/>
      <c r="R24" s="413">
        <f>'5.1事業所当たり'!AR24</f>
        <v>1568.7301587301588</v>
      </c>
      <c r="S24" s="417"/>
      <c r="T24" s="410">
        <f t="shared" si="2"/>
        <v>-9.7078605398276121</v>
      </c>
      <c r="U24" s="77"/>
      <c r="V24" s="24">
        <v>25</v>
      </c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</row>
    <row r="25" spans="1:58" ht="22.5" customHeight="1">
      <c r="A25" s="17">
        <v>26</v>
      </c>
      <c r="B25" s="28" t="s">
        <v>44</v>
      </c>
      <c r="C25" s="97"/>
      <c r="D25" s="408">
        <f>'5.1事業所当たり'!AJ25</f>
        <v>16</v>
      </c>
      <c r="E25" s="409"/>
      <c r="F25" s="410">
        <f>'5.1事業所当たり'!AP25</f>
        <v>10.8</v>
      </c>
      <c r="G25" s="409"/>
      <c r="H25" s="410">
        <f t="shared" si="0"/>
        <v>-32.499999999999993</v>
      </c>
      <c r="I25" s="411"/>
      <c r="J25" s="412">
        <f>'5.1事業所当たり'!AH25</f>
        <v>61321.666666666664</v>
      </c>
      <c r="K25" s="411"/>
      <c r="L25" s="413">
        <f>'5.1事業所当たり'!AN25</f>
        <v>22889.3</v>
      </c>
      <c r="M25" s="415"/>
      <c r="N25" s="410">
        <f t="shared" si="1"/>
        <v>-62.673388959856503</v>
      </c>
      <c r="O25" s="416"/>
      <c r="P25" s="412">
        <f>'5.1事業所当たり'!AL25</f>
        <v>3832.6041666666665</v>
      </c>
      <c r="Q25" s="411"/>
      <c r="R25" s="413">
        <f>'5.1事業所当たり'!AR25</f>
        <v>2119.3796296296296</v>
      </c>
      <c r="S25" s="417"/>
      <c r="T25" s="410">
        <f t="shared" si="2"/>
        <v>-44.701316977565178</v>
      </c>
      <c r="U25" s="77"/>
      <c r="V25" s="24">
        <v>26</v>
      </c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</row>
    <row r="26" spans="1:58" ht="22.5" customHeight="1">
      <c r="A26" s="17">
        <v>27</v>
      </c>
      <c r="B26" s="28" t="s">
        <v>45</v>
      </c>
      <c r="C26" s="97"/>
      <c r="D26" s="408">
        <f>'5.1事業所当たり'!AJ26</f>
        <v>7.5</v>
      </c>
      <c r="E26" s="409"/>
      <c r="F26" s="410">
        <f>'5.1事業所当たり'!AP26</f>
        <v>7.5</v>
      </c>
      <c r="G26" s="409"/>
      <c r="H26" s="410">
        <f t="shared" si="0"/>
        <v>0</v>
      </c>
      <c r="I26" s="411"/>
      <c r="J26" s="412" t="str">
        <f>'5.1事業所当たり'!AH26</f>
        <v>ｘ</v>
      </c>
      <c r="K26" s="411"/>
      <c r="L26" s="413" t="str">
        <f>'5.1事業所当たり'!AN26</f>
        <v>ｘ</v>
      </c>
      <c r="M26" s="415"/>
      <c r="N26" s="410" t="str">
        <f t="shared" si="1"/>
        <v>ｘ</v>
      </c>
      <c r="O26" s="416"/>
      <c r="P26" s="412" t="str">
        <f>'5.1事業所当たり'!AL26</f>
        <v>ｘ</v>
      </c>
      <c r="Q26" s="411"/>
      <c r="R26" s="413" t="str">
        <f>'5.1事業所当たり'!AR26</f>
        <v>ｘ</v>
      </c>
      <c r="S26" s="417"/>
      <c r="T26" s="410" t="str">
        <f t="shared" si="2"/>
        <v>ｘ</v>
      </c>
      <c r="U26" s="77"/>
      <c r="V26" s="24">
        <v>27</v>
      </c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</row>
    <row r="27" spans="1:58" ht="22.5" customHeight="1">
      <c r="A27" s="17">
        <v>28</v>
      </c>
      <c r="B27" s="28" t="s">
        <v>46</v>
      </c>
      <c r="C27" s="97"/>
      <c r="D27" s="408">
        <f>'5.1事業所当たり'!AJ27</f>
        <v>21</v>
      </c>
      <c r="E27" s="409"/>
      <c r="F27" s="410">
        <f>'5.1事業所当たり'!AP27</f>
        <v>21</v>
      </c>
      <c r="G27" s="409"/>
      <c r="H27" s="410">
        <f t="shared" si="0"/>
        <v>0</v>
      </c>
      <c r="I27" s="411"/>
      <c r="J27" s="412" t="str">
        <f>'5.1事業所当たり'!AH27</f>
        <v>ｘ</v>
      </c>
      <c r="K27" s="411"/>
      <c r="L27" s="413" t="str">
        <f>'5.1事業所当たり'!AN27</f>
        <v>ｘ</v>
      </c>
      <c r="M27" s="415"/>
      <c r="N27" s="410" t="str">
        <f t="shared" si="1"/>
        <v>ｘ</v>
      </c>
      <c r="O27" s="416"/>
      <c r="P27" s="412" t="str">
        <f>'5.1事業所当たり'!AL27</f>
        <v>ｘ</v>
      </c>
      <c r="Q27" s="411"/>
      <c r="R27" s="413" t="str">
        <f>'5.1事業所当たり'!AR27</f>
        <v>ｘ</v>
      </c>
      <c r="S27" s="417"/>
      <c r="T27" s="410" t="str">
        <f t="shared" si="2"/>
        <v>ｘ</v>
      </c>
      <c r="U27" s="77"/>
      <c r="V27" s="24">
        <v>28</v>
      </c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</row>
    <row r="28" spans="1:58" ht="22.5" customHeight="1">
      <c r="A28" s="17">
        <v>29</v>
      </c>
      <c r="B28" s="28" t="s">
        <v>47</v>
      </c>
      <c r="C28" s="97"/>
      <c r="D28" s="408">
        <f>'5.1事業所当たり'!AJ28</f>
        <v>28</v>
      </c>
      <c r="E28" s="409"/>
      <c r="F28" s="410">
        <f>'5.1事業所当たり'!AP28</f>
        <v>26.5</v>
      </c>
      <c r="G28" s="409"/>
      <c r="H28" s="410">
        <f t="shared" si="0"/>
        <v>-5.3571428571428568</v>
      </c>
      <c r="I28" s="411"/>
      <c r="J28" s="412" t="str">
        <f>'5.1事業所当たり'!AH28</f>
        <v>ｘ</v>
      </c>
      <c r="K28" s="411"/>
      <c r="L28" s="413" t="str">
        <f>'5.1事業所当たり'!AN28</f>
        <v>ｘ</v>
      </c>
      <c r="M28" s="415"/>
      <c r="N28" s="410" t="str">
        <f t="shared" si="1"/>
        <v>ｘ</v>
      </c>
      <c r="O28" s="416"/>
      <c r="P28" s="412" t="str">
        <f>'5.1事業所当たり'!AL28</f>
        <v>ｘ</v>
      </c>
      <c r="Q28" s="411"/>
      <c r="R28" s="413" t="str">
        <f>'5.1事業所当たり'!AR28</f>
        <v>ｘ</v>
      </c>
      <c r="S28" s="417"/>
      <c r="T28" s="410" t="str">
        <f t="shared" si="2"/>
        <v>ｘ</v>
      </c>
      <c r="U28" s="77"/>
      <c r="V28" s="24">
        <v>29</v>
      </c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</row>
    <row r="29" spans="1:58" ht="22.5" customHeight="1">
      <c r="A29" s="17">
        <v>30</v>
      </c>
      <c r="B29" s="28" t="s">
        <v>48</v>
      </c>
      <c r="C29" s="97"/>
      <c r="D29" s="408" t="str">
        <f>'5.1事業所当たり'!AJ29</f>
        <v>-</v>
      </c>
      <c r="E29" s="409"/>
      <c r="F29" s="410" t="str">
        <f>'5.1事業所当たり'!AP29</f>
        <v>-</v>
      </c>
      <c r="G29" s="409"/>
      <c r="H29" s="410" t="str">
        <f t="shared" si="0"/>
        <v>-</v>
      </c>
      <c r="I29" s="411"/>
      <c r="J29" s="412" t="str">
        <f>'5.1事業所当たり'!AH29</f>
        <v>-</v>
      </c>
      <c r="K29" s="411"/>
      <c r="L29" s="413" t="str">
        <f>'5.1事業所当たり'!AN29</f>
        <v>-</v>
      </c>
      <c r="M29" s="414"/>
      <c r="N29" s="410" t="str">
        <f t="shared" si="1"/>
        <v>-</v>
      </c>
      <c r="O29" s="419"/>
      <c r="P29" s="412" t="str">
        <f>'5.1事業所当たり'!AL29</f>
        <v>-</v>
      </c>
      <c r="Q29" s="411"/>
      <c r="R29" s="413" t="str">
        <f>'5.1事業所当たり'!AR29</f>
        <v>-</v>
      </c>
      <c r="S29" s="409"/>
      <c r="T29" s="410" t="str">
        <f t="shared" si="2"/>
        <v>-</v>
      </c>
      <c r="U29" s="77"/>
      <c r="V29" s="24">
        <v>30</v>
      </c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</row>
    <row r="30" spans="1:58" ht="22.5" customHeight="1">
      <c r="A30" s="17">
        <v>31</v>
      </c>
      <c r="B30" s="28" t="s">
        <v>49</v>
      </c>
      <c r="C30" s="97"/>
      <c r="D30" s="408" t="str">
        <f>'5.1事業所当たり'!AJ30</f>
        <v>-</v>
      </c>
      <c r="E30" s="409"/>
      <c r="F30" s="410" t="str">
        <f>'5.1事業所当たり'!AP30</f>
        <v>-</v>
      </c>
      <c r="G30" s="409"/>
      <c r="H30" s="410" t="str">
        <f t="shared" si="0"/>
        <v>-</v>
      </c>
      <c r="I30" s="411"/>
      <c r="J30" s="412" t="str">
        <f>'5.1事業所当たり'!AH30</f>
        <v>-</v>
      </c>
      <c r="K30" s="411"/>
      <c r="L30" s="413" t="str">
        <f>'5.1事業所当たり'!AN30</f>
        <v>-</v>
      </c>
      <c r="M30" s="414"/>
      <c r="N30" s="410" t="str">
        <f t="shared" si="1"/>
        <v>-</v>
      </c>
      <c r="O30" s="419"/>
      <c r="P30" s="412" t="str">
        <f>'5.1事業所当たり'!AL30</f>
        <v>-</v>
      </c>
      <c r="Q30" s="411"/>
      <c r="R30" s="413" t="str">
        <f>'5.1事業所当たり'!AR30</f>
        <v>-</v>
      </c>
      <c r="S30" s="409"/>
      <c r="T30" s="410" t="str">
        <f t="shared" si="2"/>
        <v>-</v>
      </c>
      <c r="U30" s="77"/>
      <c r="V30" s="24">
        <v>31</v>
      </c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</row>
    <row r="31" spans="1:58" ht="22.5" customHeight="1">
      <c r="A31" s="20">
        <v>32</v>
      </c>
      <c r="B31" s="29" t="s">
        <v>50</v>
      </c>
      <c r="C31" s="98"/>
      <c r="D31" s="408">
        <f>'5.1事業所当たり'!AJ31</f>
        <v>13.8</v>
      </c>
      <c r="E31" s="409"/>
      <c r="F31" s="410">
        <f>'5.1事業所当たり'!AP31</f>
        <v>6.5</v>
      </c>
      <c r="G31" s="420"/>
      <c r="H31" s="410">
        <f t="shared" si="0"/>
        <v>-52.89855072463768</v>
      </c>
      <c r="I31" s="421"/>
      <c r="J31" s="412">
        <f>'5.1事業所当たり'!AH31</f>
        <v>24228.400000000001</v>
      </c>
      <c r="K31" s="411"/>
      <c r="L31" s="422">
        <f>'5.1事業所当たり'!AN31</f>
        <v>9191.3333333333339</v>
      </c>
      <c r="M31" s="423"/>
      <c r="N31" s="424">
        <f t="shared" si="1"/>
        <v>-62.063803910562264</v>
      </c>
      <c r="O31" s="421"/>
      <c r="P31" s="425">
        <f>'5.1事業所当たり'!AL31</f>
        <v>1755.6811594202898</v>
      </c>
      <c r="Q31" s="421"/>
      <c r="R31" s="422">
        <f>'5.1事業所当たり'!AR31</f>
        <v>1414.051282051282</v>
      </c>
      <c r="S31" s="426"/>
      <c r="T31" s="424">
        <f t="shared" si="2"/>
        <v>-19.45853753319372</v>
      </c>
      <c r="U31" s="80"/>
      <c r="V31" s="13">
        <v>32</v>
      </c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</row>
    <row r="32" spans="1:58" ht="13.5" customHeight="1">
      <c r="A32" s="500" t="s">
        <v>348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6"/>
      <c r="M32" s="56"/>
      <c r="O32" s="56"/>
      <c r="P32" s="407"/>
      <c r="Q32" s="56"/>
      <c r="S32" s="56"/>
      <c r="T32" s="56"/>
      <c r="U32" s="56"/>
      <c r="V32" s="520" t="s">
        <v>340</v>
      </c>
      <c r="W32" s="56"/>
      <c r="X32" s="56"/>
      <c r="Y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</row>
    <row r="33" spans="1:26">
      <c r="A33" s="106" t="s">
        <v>349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O33" s="56"/>
      <c r="P33" s="467"/>
      <c r="Q33" s="56"/>
      <c r="S33" s="56"/>
      <c r="T33" s="466"/>
      <c r="U33" s="56"/>
      <c r="V33" s="521" t="s">
        <v>342</v>
      </c>
      <c r="W33" s="56"/>
      <c r="X33" s="56"/>
      <c r="Y33" s="56"/>
      <c r="Z33" s="67"/>
    </row>
    <row r="34" spans="1:26">
      <c r="A34" s="391" t="s">
        <v>336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P34" s="7"/>
      <c r="Q34" s="7"/>
      <c r="R34" s="7"/>
      <c r="S34" s="7"/>
      <c r="T34" s="7"/>
      <c r="U34" s="7"/>
    </row>
    <row r="35" spans="1:26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P35" s="7"/>
      <c r="Q35" s="7"/>
      <c r="R35" s="7"/>
      <c r="S35" s="7"/>
      <c r="T35" s="7"/>
      <c r="U35" s="7"/>
    </row>
    <row r="36" spans="1:26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P36" s="7"/>
      <c r="Q36" s="7"/>
      <c r="R36" s="7"/>
      <c r="S36" s="7"/>
      <c r="T36" s="7"/>
      <c r="U36" s="7"/>
    </row>
    <row r="37" spans="1:26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P37" s="7"/>
      <c r="Q37" s="7"/>
      <c r="R37" s="7"/>
      <c r="S37" s="7"/>
      <c r="T37" s="7"/>
      <c r="U37" s="7"/>
    </row>
    <row r="38" spans="1:26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P38" s="7"/>
      <c r="Q38" s="7"/>
      <c r="R38" s="7"/>
      <c r="S38" s="7"/>
      <c r="T38" s="7"/>
      <c r="U38" s="7"/>
    </row>
    <row r="39" spans="1:26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P39" s="7"/>
      <c r="Q39" s="7"/>
      <c r="R39" s="7"/>
      <c r="S39" s="7"/>
      <c r="T39" s="7"/>
      <c r="U39" s="7"/>
    </row>
    <row r="40" spans="1:26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P40" s="7"/>
      <c r="Q40" s="7"/>
      <c r="R40" s="7"/>
      <c r="S40" s="7"/>
      <c r="T40" s="7"/>
      <c r="U40" s="7"/>
    </row>
    <row r="41" spans="1:26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P41" s="7"/>
      <c r="Q41" s="7"/>
      <c r="R41" s="7"/>
      <c r="S41" s="7"/>
      <c r="T41" s="7"/>
      <c r="U41" s="7"/>
    </row>
    <row r="42" spans="1:26">
      <c r="P42" s="7"/>
      <c r="Q42" s="7"/>
      <c r="R42" s="7"/>
      <c r="S42" s="7"/>
      <c r="T42" s="7"/>
      <c r="U42" s="7"/>
    </row>
    <row r="43" spans="1:26">
      <c r="P43" s="7"/>
      <c r="Q43" s="7"/>
      <c r="R43" s="7"/>
      <c r="S43" s="7"/>
      <c r="T43" s="7"/>
      <c r="U43" s="7"/>
    </row>
    <row r="44" spans="1:26">
      <c r="P44" s="7"/>
      <c r="Q44" s="7"/>
      <c r="R44" s="7"/>
      <c r="S44" s="7"/>
      <c r="T44" s="7"/>
      <c r="U44" s="7"/>
    </row>
    <row r="45" spans="1:26">
      <c r="P45" s="7"/>
      <c r="Q45" s="7"/>
      <c r="R45" s="7"/>
      <c r="S45" s="7"/>
      <c r="T45" s="7"/>
      <c r="U45" s="7"/>
    </row>
    <row r="46" spans="1:26">
      <c r="P46" s="7"/>
      <c r="Q46" s="7"/>
      <c r="R46" s="7"/>
      <c r="S46" s="7"/>
      <c r="T46" s="7"/>
      <c r="U46" s="7"/>
    </row>
    <row r="47" spans="1:26">
      <c r="P47" s="7"/>
      <c r="Q47" s="7"/>
      <c r="R47" s="7"/>
      <c r="S47" s="7"/>
      <c r="T47" s="7"/>
      <c r="U47" s="7"/>
    </row>
    <row r="48" spans="1:26">
      <c r="P48" s="7"/>
      <c r="Q48" s="7"/>
      <c r="R48" s="7"/>
      <c r="S48" s="7"/>
      <c r="T48" s="7"/>
      <c r="U48" s="7"/>
    </row>
    <row r="49" spans="16:21">
      <c r="P49" s="7"/>
      <c r="Q49" s="7"/>
      <c r="R49" s="7"/>
      <c r="S49" s="7"/>
      <c r="T49" s="7"/>
      <c r="U49" s="7"/>
    </row>
    <row r="50" spans="16:21">
      <c r="P50" s="7"/>
      <c r="Q50" s="7"/>
      <c r="R50" s="7"/>
      <c r="S50" s="7"/>
      <c r="T50" s="7"/>
      <c r="U50" s="7"/>
    </row>
    <row r="51" spans="16:21">
      <c r="P51" s="7"/>
      <c r="Q51" s="7"/>
      <c r="R51" s="7"/>
      <c r="S51" s="7"/>
      <c r="T51" s="7"/>
      <c r="U51" s="7"/>
    </row>
    <row r="52" spans="16:21">
      <c r="P52" s="7"/>
      <c r="Q52" s="7"/>
      <c r="R52" s="7"/>
      <c r="S52" s="7"/>
      <c r="T52" s="7"/>
      <c r="U52" s="7"/>
    </row>
    <row r="53" spans="16:21">
      <c r="P53" s="7"/>
      <c r="Q53" s="7"/>
      <c r="R53" s="7"/>
      <c r="S53" s="7"/>
      <c r="T53" s="7"/>
      <c r="U53" s="7"/>
    </row>
    <row r="54" spans="16:21">
      <c r="P54" s="7"/>
      <c r="Q54" s="7"/>
      <c r="R54" s="7"/>
      <c r="S54" s="7"/>
      <c r="T54" s="7"/>
      <c r="U54" s="7"/>
    </row>
    <row r="55" spans="16:21">
      <c r="P55" s="7"/>
      <c r="Q55" s="7"/>
      <c r="R55" s="7"/>
      <c r="S55" s="7"/>
      <c r="T55" s="7"/>
      <c r="U55" s="7"/>
    </row>
    <row r="56" spans="16:21">
      <c r="P56" s="7"/>
      <c r="Q56" s="7"/>
      <c r="R56" s="7"/>
      <c r="S56" s="7"/>
      <c r="T56" s="7"/>
      <c r="U56" s="7"/>
    </row>
    <row r="57" spans="16:21">
      <c r="P57" s="7"/>
      <c r="Q57" s="7"/>
      <c r="R57" s="7"/>
      <c r="S57" s="7"/>
      <c r="T57" s="7"/>
      <c r="U57" s="7"/>
    </row>
    <row r="58" spans="16:21">
      <c r="P58" s="7"/>
      <c r="Q58" s="7"/>
      <c r="R58" s="7"/>
      <c r="S58" s="7"/>
      <c r="T58" s="7"/>
      <c r="U58" s="7"/>
    </row>
    <row r="59" spans="16:21">
      <c r="P59" s="7"/>
      <c r="Q59" s="7"/>
      <c r="R59" s="7"/>
      <c r="S59" s="7"/>
      <c r="T59" s="7"/>
      <c r="U59" s="7"/>
    </row>
    <row r="60" spans="16:21">
      <c r="P60" s="7"/>
      <c r="Q60" s="7"/>
      <c r="R60" s="7"/>
      <c r="S60" s="7"/>
      <c r="T60" s="7"/>
      <c r="U60" s="7"/>
    </row>
    <row r="61" spans="16:21">
      <c r="P61" s="7"/>
      <c r="Q61" s="7"/>
      <c r="R61" s="7"/>
      <c r="S61" s="7"/>
      <c r="T61" s="7"/>
      <c r="U61" s="7"/>
    </row>
    <row r="62" spans="16:21">
      <c r="P62" s="7"/>
      <c r="Q62" s="7"/>
      <c r="R62" s="7"/>
      <c r="S62" s="7"/>
      <c r="T62" s="7"/>
      <c r="U62" s="7"/>
    </row>
    <row r="63" spans="16:21">
      <c r="P63" s="7"/>
      <c r="Q63" s="7"/>
      <c r="R63" s="7"/>
      <c r="S63" s="7"/>
      <c r="T63" s="7"/>
      <c r="U63" s="7"/>
    </row>
    <row r="64" spans="16:21">
      <c r="P64" s="7"/>
      <c r="Q64" s="7"/>
      <c r="R64" s="7"/>
      <c r="S64" s="7"/>
      <c r="T64" s="7"/>
      <c r="U64" s="7"/>
    </row>
    <row r="65" spans="16:21">
      <c r="P65" s="7"/>
      <c r="Q65" s="7"/>
      <c r="R65" s="7"/>
      <c r="S65" s="7"/>
      <c r="T65" s="7"/>
      <c r="U65" s="7"/>
    </row>
    <row r="66" spans="16:21">
      <c r="P66" s="7"/>
      <c r="Q66" s="7"/>
      <c r="R66" s="7"/>
      <c r="S66" s="7"/>
      <c r="T66" s="7"/>
      <c r="U66" s="7"/>
    </row>
    <row r="67" spans="16:21">
      <c r="P67" s="7"/>
      <c r="Q67" s="7"/>
      <c r="R67" s="7"/>
      <c r="S67" s="7"/>
      <c r="T67" s="7"/>
      <c r="U67" s="7"/>
    </row>
    <row r="68" spans="16:21">
      <c r="P68" s="7"/>
      <c r="Q68" s="7"/>
      <c r="R68" s="7"/>
      <c r="S68" s="7"/>
      <c r="T68" s="7"/>
      <c r="U68" s="7"/>
    </row>
    <row r="69" spans="16:21">
      <c r="P69" s="7"/>
      <c r="Q69" s="7"/>
      <c r="R69" s="7"/>
      <c r="S69" s="7"/>
      <c r="T69" s="7"/>
      <c r="U69" s="7"/>
    </row>
    <row r="70" spans="16:21">
      <c r="P70" s="7"/>
      <c r="Q70" s="7"/>
      <c r="R70" s="7"/>
      <c r="S70" s="7"/>
      <c r="T70" s="7"/>
      <c r="U70" s="7"/>
    </row>
    <row r="71" spans="16:21">
      <c r="P71" s="7"/>
      <c r="Q71" s="7"/>
      <c r="R71" s="7"/>
      <c r="S71" s="7"/>
      <c r="T71" s="7"/>
      <c r="U71" s="7"/>
    </row>
    <row r="72" spans="16:21">
      <c r="P72" s="7"/>
      <c r="Q72" s="7"/>
      <c r="R72" s="7"/>
      <c r="S72" s="7"/>
      <c r="T72" s="7"/>
      <c r="U72" s="7"/>
    </row>
    <row r="73" spans="16:21">
      <c r="P73" s="7"/>
      <c r="Q73" s="7"/>
      <c r="R73" s="7"/>
      <c r="S73" s="7"/>
      <c r="T73" s="7"/>
      <c r="U73" s="7"/>
    </row>
    <row r="74" spans="16:21">
      <c r="P74" s="7"/>
      <c r="Q74" s="7"/>
      <c r="R74" s="7"/>
      <c r="S74" s="7"/>
      <c r="T74" s="7"/>
      <c r="U74" s="7"/>
    </row>
    <row r="75" spans="16:21">
      <c r="P75" s="7"/>
      <c r="Q75" s="7"/>
      <c r="R75" s="7"/>
      <c r="S75" s="7"/>
      <c r="T75" s="7"/>
      <c r="U75" s="7"/>
    </row>
    <row r="76" spans="16:21">
      <c r="P76" s="7"/>
      <c r="Q76" s="7"/>
      <c r="R76" s="7"/>
      <c r="S76" s="7"/>
      <c r="T76" s="7"/>
      <c r="U76" s="7"/>
    </row>
    <row r="77" spans="16:21">
      <c r="P77" s="7"/>
      <c r="Q77" s="7"/>
      <c r="R77" s="7"/>
      <c r="S77" s="7"/>
      <c r="T77" s="7"/>
      <c r="U77" s="7"/>
    </row>
    <row r="78" spans="16:21">
      <c r="P78" s="7"/>
      <c r="Q78" s="7"/>
      <c r="R78" s="7"/>
      <c r="S78" s="7"/>
      <c r="T78" s="7"/>
      <c r="U78" s="7"/>
    </row>
    <row r="79" spans="16:21">
      <c r="P79" s="7"/>
      <c r="Q79" s="7"/>
      <c r="R79" s="7"/>
      <c r="S79" s="7"/>
      <c r="T79" s="7"/>
      <c r="U79" s="7"/>
    </row>
    <row r="80" spans="16:21">
      <c r="P80" s="7"/>
      <c r="Q80" s="7"/>
      <c r="R80" s="7"/>
      <c r="S80" s="7"/>
      <c r="T80" s="7"/>
      <c r="U80" s="7"/>
    </row>
    <row r="81" spans="16:21">
      <c r="P81" s="7"/>
      <c r="Q81" s="7"/>
      <c r="R81" s="7"/>
      <c r="S81" s="7"/>
      <c r="T81" s="7"/>
      <c r="U81" s="7"/>
    </row>
    <row r="82" spans="16:21">
      <c r="P82" s="7"/>
      <c r="Q82" s="7"/>
      <c r="R82" s="7"/>
      <c r="S82" s="7"/>
      <c r="T82" s="7"/>
      <c r="U82" s="7"/>
    </row>
    <row r="83" spans="16:21">
      <c r="P83" s="7"/>
      <c r="Q83" s="7"/>
      <c r="R83" s="7"/>
      <c r="S83" s="7"/>
      <c r="T83" s="7"/>
      <c r="U83" s="7"/>
    </row>
    <row r="84" spans="16:21">
      <c r="P84" s="7"/>
      <c r="Q84" s="7"/>
      <c r="R84" s="7"/>
      <c r="S84" s="7"/>
      <c r="T84" s="7"/>
      <c r="U84" s="7"/>
    </row>
    <row r="85" spans="16:21">
      <c r="P85" s="7"/>
      <c r="Q85" s="7"/>
      <c r="R85" s="7"/>
      <c r="S85" s="7"/>
      <c r="T85" s="7"/>
      <c r="U85" s="7"/>
    </row>
    <row r="86" spans="16:21">
      <c r="P86" s="7"/>
      <c r="Q86" s="7"/>
      <c r="R86" s="7"/>
      <c r="S86" s="7"/>
      <c r="T86" s="7"/>
      <c r="U86" s="7"/>
    </row>
    <row r="87" spans="16:21">
      <c r="P87" s="7"/>
      <c r="Q87" s="7"/>
      <c r="R87" s="7"/>
      <c r="S87" s="7"/>
      <c r="T87" s="7"/>
      <c r="U87" s="7"/>
    </row>
    <row r="88" spans="16:21">
      <c r="P88" s="7"/>
      <c r="Q88" s="7"/>
      <c r="R88" s="7"/>
      <c r="S88" s="7"/>
      <c r="T88" s="7"/>
      <c r="U88" s="7"/>
    </row>
    <row r="89" spans="16:21">
      <c r="P89" s="7"/>
      <c r="Q89" s="7"/>
      <c r="R89" s="7"/>
      <c r="S89" s="7"/>
      <c r="T89" s="7"/>
      <c r="U89" s="7"/>
    </row>
    <row r="90" spans="16:21">
      <c r="P90" s="7"/>
      <c r="Q90" s="7"/>
      <c r="R90" s="7"/>
      <c r="S90" s="7"/>
      <c r="T90" s="7"/>
      <c r="U90" s="7"/>
    </row>
    <row r="91" spans="16:21">
      <c r="P91" s="7"/>
      <c r="Q91" s="7"/>
      <c r="R91" s="7"/>
      <c r="S91" s="7"/>
      <c r="T91" s="7"/>
      <c r="U91" s="7"/>
    </row>
    <row r="92" spans="16:21">
      <c r="P92" s="7"/>
      <c r="Q92" s="7"/>
      <c r="R92" s="7"/>
      <c r="S92" s="7"/>
      <c r="T92" s="7"/>
      <c r="U92" s="7"/>
    </row>
    <row r="93" spans="16:21">
      <c r="P93" s="7"/>
      <c r="Q93" s="7"/>
      <c r="R93" s="7"/>
      <c r="S93" s="7"/>
      <c r="T93" s="7"/>
      <c r="U93" s="7"/>
    </row>
    <row r="94" spans="16:21">
      <c r="P94" s="7"/>
      <c r="Q94" s="7"/>
      <c r="R94" s="7"/>
      <c r="S94" s="7"/>
      <c r="T94" s="7"/>
      <c r="U94" s="7"/>
    </row>
    <row r="95" spans="16:21">
      <c r="P95" s="7"/>
      <c r="Q95" s="7"/>
      <c r="R95" s="7"/>
      <c r="S95" s="7"/>
      <c r="T95" s="7"/>
      <c r="U95" s="7"/>
    </row>
    <row r="96" spans="16:21">
      <c r="P96" s="7"/>
      <c r="Q96" s="7"/>
      <c r="R96" s="7"/>
      <c r="S96" s="7"/>
      <c r="T96" s="7"/>
      <c r="U96" s="7"/>
    </row>
    <row r="97" spans="16:21">
      <c r="P97" s="7"/>
      <c r="Q97" s="7"/>
      <c r="R97" s="7"/>
      <c r="S97" s="7"/>
      <c r="T97" s="7"/>
      <c r="U97" s="7"/>
    </row>
    <row r="98" spans="16:21">
      <c r="P98" s="7"/>
      <c r="Q98" s="7"/>
      <c r="R98" s="7"/>
      <c r="S98" s="7"/>
      <c r="T98" s="7"/>
      <c r="U98" s="7"/>
    </row>
    <row r="99" spans="16:21">
      <c r="P99" s="7"/>
      <c r="Q99" s="7"/>
      <c r="R99" s="7"/>
      <c r="S99" s="7"/>
      <c r="T99" s="7"/>
      <c r="U99" s="7"/>
    </row>
    <row r="100" spans="16:21">
      <c r="P100" s="7"/>
      <c r="Q100" s="7"/>
      <c r="R100" s="7"/>
      <c r="S100" s="7"/>
      <c r="T100" s="7"/>
      <c r="U100" s="7"/>
    </row>
    <row r="101" spans="16:21">
      <c r="P101" s="7"/>
      <c r="Q101" s="7"/>
      <c r="R101" s="7"/>
      <c r="S101" s="7"/>
      <c r="T101" s="7"/>
      <c r="U101" s="7"/>
    </row>
    <row r="102" spans="16:21">
      <c r="P102" s="7"/>
      <c r="Q102" s="7"/>
      <c r="R102" s="7"/>
      <c r="S102" s="7"/>
      <c r="T102" s="7"/>
      <c r="U102" s="7"/>
    </row>
    <row r="103" spans="16:21">
      <c r="P103" s="7"/>
      <c r="Q103" s="7"/>
      <c r="R103" s="7"/>
      <c r="S103" s="7"/>
      <c r="T103" s="7"/>
      <c r="U103" s="7"/>
    </row>
    <row r="104" spans="16:21">
      <c r="P104" s="7"/>
      <c r="Q104" s="7"/>
      <c r="R104" s="7"/>
      <c r="S104" s="7"/>
      <c r="T104" s="7"/>
      <c r="U104" s="7"/>
    </row>
    <row r="105" spans="16:21">
      <c r="P105" s="7"/>
      <c r="Q105" s="7"/>
      <c r="R105" s="7"/>
      <c r="S105" s="7"/>
      <c r="T105" s="7"/>
      <c r="U105" s="7"/>
    </row>
    <row r="106" spans="16:21">
      <c r="P106" s="7"/>
      <c r="Q106" s="7"/>
      <c r="R106" s="7"/>
      <c r="S106" s="7"/>
      <c r="T106" s="7"/>
      <c r="U106" s="7"/>
    </row>
    <row r="107" spans="16:21">
      <c r="P107" s="7"/>
      <c r="Q107" s="7"/>
      <c r="R107" s="7"/>
      <c r="S107" s="7"/>
      <c r="T107" s="7"/>
      <c r="U107" s="7"/>
    </row>
    <row r="108" spans="16:21">
      <c r="P108" s="7"/>
      <c r="Q108" s="7"/>
      <c r="R108" s="7"/>
      <c r="S108" s="7"/>
      <c r="T108" s="7"/>
      <c r="U108" s="7"/>
    </row>
    <row r="109" spans="16:21">
      <c r="P109" s="7"/>
      <c r="Q109" s="7"/>
      <c r="R109" s="7"/>
      <c r="S109" s="7"/>
      <c r="T109" s="7"/>
      <c r="U109" s="7"/>
    </row>
    <row r="110" spans="16:21">
      <c r="P110" s="7"/>
      <c r="Q110" s="7"/>
      <c r="R110" s="7"/>
      <c r="S110" s="7"/>
      <c r="T110" s="7"/>
      <c r="U110" s="7"/>
    </row>
    <row r="111" spans="16:21">
      <c r="P111" s="7"/>
      <c r="Q111" s="7"/>
      <c r="R111" s="7"/>
      <c r="S111" s="7"/>
      <c r="T111" s="7"/>
      <c r="U111" s="7"/>
    </row>
    <row r="112" spans="16:21">
      <c r="P112" s="7"/>
      <c r="Q112" s="7"/>
      <c r="R112" s="7"/>
      <c r="S112" s="7"/>
      <c r="T112" s="7"/>
      <c r="U112" s="7"/>
    </row>
    <row r="113" spans="16:21">
      <c r="P113" s="7"/>
      <c r="Q113" s="7"/>
      <c r="R113" s="7"/>
      <c r="S113" s="7"/>
      <c r="T113" s="7"/>
      <c r="U113" s="7"/>
    </row>
    <row r="114" spans="16:21">
      <c r="P114" s="7"/>
      <c r="Q114" s="7"/>
      <c r="R114" s="7"/>
      <c r="S114" s="7"/>
      <c r="T114" s="7"/>
      <c r="U114" s="7"/>
    </row>
    <row r="115" spans="16:21">
      <c r="P115" s="7"/>
      <c r="Q115" s="7"/>
      <c r="R115" s="7"/>
      <c r="S115" s="7"/>
      <c r="T115" s="7"/>
      <c r="U115" s="7"/>
    </row>
    <row r="116" spans="16:21">
      <c r="P116" s="7"/>
      <c r="Q116" s="7"/>
      <c r="R116" s="7"/>
      <c r="S116" s="7"/>
      <c r="T116" s="7"/>
      <c r="U116" s="7"/>
    </row>
    <row r="117" spans="16:21">
      <c r="P117" s="7"/>
      <c r="Q117" s="7"/>
      <c r="R117" s="7"/>
      <c r="S117" s="7"/>
      <c r="T117" s="7"/>
      <c r="U117" s="7"/>
    </row>
    <row r="118" spans="16:21">
      <c r="P118" s="7"/>
      <c r="Q118" s="7"/>
      <c r="R118" s="7"/>
      <c r="S118" s="7"/>
      <c r="T118" s="7"/>
      <c r="U118" s="7"/>
    </row>
    <row r="119" spans="16:21">
      <c r="P119" s="7"/>
      <c r="Q119" s="7"/>
      <c r="R119" s="7"/>
      <c r="S119" s="7"/>
      <c r="T119" s="7"/>
      <c r="U119" s="7"/>
    </row>
    <row r="120" spans="16:21">
      <c r="P120" s="7"/>
      <c r="Q120" s="7"/>
      <c r="R120" s="7"/>
      <c r="S120" s="7"/>
      <c r="T120" s="7"/>
      <c r="U120" s="7"/>
    </row>
    <row r="121" spans="16:21">
      <c r="P121" s="7"/>
      <c r="Q121" s="7"/>
      <c r="R121" s="7"/>
      <c r="S121" s="7"/>
      <c r="T121" s="7"/>
      <c r="U121" s="7"/>
    </row>
    <row r="122" spans="16:21">
      <c r="P122" s="7"/>
      <c r="Q122" s="7"/>
      <c r="R122" s="7"/>
      <c r="S122" s="7"/>
      <c r="T122" s="7"/>
      <c r="U122" s="7"/>
    </row>
    <row r="123" spans="16:21">
      <c r="P123" s="7"/>
      <c r="Q123" s="7"/>
      <c r="R123" s="7"/>
      <c r="S123" s="7"/>
      <c r="T123" s="7"/>
      <c r="U123" s="7"/>
    </row>
    <row r="124" spans="16:21">
      <c r="P124" s="7"/>
      <c r="Q124" s="7"/>
      <c r="R124" s="7"/>
      <c r="S124" s="7"/>
      <c r="T124" s="7"/>
      <c r="U124" s="7"/>
    </row>
    <row r="125" spans="16:21">
      <c r="P125" s="7"/>
      <c r="Q125" s="7"/>
      <c r="R125" s="7"/>
      <c r="S125" s="7"/>
      <c r="T125" s="7"/>
      <c r="U125" s="7"/>
    </row>
    <row r="126" spans="16:21">
      <c r="P126" s="7"/>
      <c r="Q126" s="7"/>
      <c r="R126" s="7"/>
      <c r="S126" s="7"/>
      <c r="T126" s="7"/>
      <c r="U126" s="7"/>
    </row>
    <row r="127" spans="16:21">
      <c r="P127" s="7"/>
      <c r="Q127" s="7"/>
      <c r="R127" s="7"/>
      <c r="S127" s="7"/>
      <c r="T127" s="7"/>
      <c r="U127" s="7"/>
    </row>
    <row r="128" spans="16:21">
      <c r="P128" s="7"/>
      <c r="Q128" s="7"/>
      <c r="R128" s="7"/>
      <c r="S128" s="7"/>
      <c r="T128" s="7"/>
      <c r="U128" s="7"/>
    </row>
    <row r="129" spans="16:21">
      <c r="P129" s="7"/>
      <c r="Q129" s="7"/>
      <c r="R129" s="7"/>
      <c r="S129" s="7"/>
      <c r="T129" s="7"/>
      <c r="U129" s="7"/>
    </row>
    <row r="130" spans="16:21">
      <c r="P130" s="7"/>
      <c r="Q130" s="7"/>
      <c r="R130" s="7"/>
      <c r="S130" s="7"/>
      <c r="T130" s="7"/>
      <c r="U130" s="7"/>
    </row>
    <row r="131" spans="16:21">
      <c r="P131" s="7"/>
      <c r="Q131" s="7"/>
      <c r="R131" s="7"/>
      <c r="S131" s="7"/>
      <c r="T131" s="7"/>
      <c r="U131" s="7"/>
    </row>
    <row r="132" spans="16:21">
      <c r="P132" s="7"/>
      <c r="Q132" s="7"/>
      <c r="R132" s="7"/>
      <c r="S132" s="7"/>
      <c r="T132" s="7"/>
      <c r="U132" s="7"/>
    </row>
    <row r="133" spans="16:21">
      <c r="P133" s="7"/>
      <c r="Q133" s="7"/>
      <c r="R133" s="7"/>
      <c r="S133" s="7"/>
      <c r="T133" s="7"/>
      <c r="U133" s="7"/>
    </row>
    <row r="134" spans="16:21">
      <c r="P134" s="7"/>
      <c r="Q134" s="7"/>
      <c r="R134" s="7"/>
      <c r="S134" s="7"/>
      <c r="T134" s="7"/>
      <c r="U134" s="7"/>
    </row>
    <row r="135" spans="16:21">
      <c r="P135" s="7"/>
      <c r="Q135" s="7"/>
      <c r="R135" s="7"/>
      <c r="S135" s="7"/>
      <c r="T135" s="7"/>
      <c r="U135" s="7"/>
    </row>
  </sheetData>
  <mergeCells count="18">
    <mergeCell ref="A6:C6"/>
    <mergeCell ref="A3:C5"/>
    <mergeCell ref="H5:I5"/>
    <mergeCell ref="P5:Q5"/>
    <mergeCell ref="T5:U5"/>
    <mergeCell ref="D3:O3"/>
    <mergeCell ref="D5:E5"/>
    <mergeCell ref="D4:I4"/>
    <mergeCell ref="N5:O5"/>
    <mergeCell ref="J5:K5"/>
    <mergeCell ref="A1:V1"/>
    <mergeCell ref="V3:V5"/>
    <mergeCell ref="F5:G5"/>
    <mergeCell ref="L5:M5"/>
    <mergeCell ref="R5:S5"/>
    <mergeCell ref="J4:N4"/>
    <mergeCell ref="P3:T3"/>
    <mergeCell ref="P4:T4"/>
  </mergeCells>
  <phoneticPr fontId="5"/>
  <pageMargins left="0.70866141732283472" right="0.11811023622047245" top="0.94488188976377963" bottom="0.74803149606299213" header="0.31496062992125984" footer="0.31496062992125984"/>
  <pageSetup paperSize="9" scale="6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表紙</vt:lpstr>
      <vt:lpstr>1.全体</vt:lpstr>
      <vt:lpstr>2.事業所数</vt:lpstr>
      <vt:lpstr>3.従業者数</vt:lpstr>
      <vt:lpstr>4.出荷額等</vt:lpstr>
      <vt:lpstr>5.1事業所当たり</vt:lpstr>
      <vt:lpstr>6.従業者規模別</vt:lpstr>
      <vt:lpstr>7.構成比</vt:lpstr>
      <vt:lpstr>8.産業別　1事当従・1人当出荷額</vt:lpstr>
      <vt:lpstr>9.小分類</vt:lpstr>
      <vt:lpstr>(参考)</vt:lpstr>
      <vt:lpstr>'(参考)'!Print_Area</vt:lpstr>
      <vt:lpstr>'1.全体'!Print_Area</vt:lpstr>
      <vt:lpstr>'2.事業所数'!Print_Area</vt:lpstr>
      <vt:lpstr>'3.従業者数'!Print_Area</vt:lpstr>
      <vt:lpstr>'4.出荷額等'!Print_Area</vt:lpstr>
      <vt:lpstr>'5.1事業所当たり'!Print_Area</vt:lpstr>
      <vt:lpstr>'6.従業者規模別'!Print_Area</vt:lpstr>
      <vt:lpstr>'7.構成比'!Print_Area</vt:lpstr>
      <vt:lpstr>'8.産業別　1事当従・1人当出荷額'!Print_Area</vt:lpstr>
      <vt:lpstr>'9.小分類'!Print_Area</vt:lpstr>
      <vt:lpstr>あ1</vt:lpstr>
    </vt:vector>
  </TitlesOfParts>
  <Company>企画部企画調整担当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ba026</dc:creator>
  <cp:lastModifiedBy>谷内誠也</cp:lastModifiedBy>
  <cp:lastPrinted>2024-06-13T07:24:56Z</cp:lastPrinted>
  <dcterms:created xsi:type="dcterms:W3CDTF">1998-09-22T15:00:21Z</dcterms:created>
  <dcterms:modified xsi:type="dcterms:W3CDTF">2024-07-04T07:07:49Z</dcterms:modified>
</cp:coreProperties>
</file>