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Ｆ．統計\工業統計\工業統計R2\R1 工業統計結果表（確報）\HP用\"/>
    </mc:Choice>
  </mc:AlternateContent>
  <bookViews>
    <workbookView xWindow="-15" yWindow="18510" windowWidth="20520" windowHeight="4155" tabRatio="608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地区別" sheetId="20" r:id="rId10"/>
    <sheet name="10.小分類" sheetId="19" r:id="rId11"/>
    <sheet name="(参考)" sheetId="25" r:id="rId12"/>
  </sheets>
  <definedNames>
    <definedName name="H26調査員">#REF!</definedName>
    <definedName name="H26調査員ｶﾅ">#REF!</definedName>
    <definedName name="_xlnm.Print_Area" localSheetId="11">'(参考)'!$A$1:$AD$22</definedName>
    <definedName name="_xlnm.Print_Area" localSheetId="1">'1.全体'!$A$1:$CD$36</definedName>
    <definedName name="_xlnm.Print_Area" localSheetId="10">'10.小分類'!$A$1:$T$50</definedName>
    <definedName name="_xlnm.Print_Area" localSheetId="2">'2.事業所数'!$A$1:$CD$35</definedName>
    <definedName name="_xlnm.Print_Area" localSheetId="3">'3.従業者数'!$A$1:$CD$34</definedName>
    <definedName name="_xlnm.Print_Area" localSheetId="4">'4.出荷額等'!$A$1:$CD$34</definedName>
    <definedName name="_xlnm.Print_Area" localSheetId="5">'5.1事業所当たり'!$A$1:$CD$35</definedName>
    <definedName name="_xlnm.Print_Area" localSheetId="6">'6.従業者規模別'!$A$1:$CB$44</definedName>
    <definedName name="_xlnm.Print_Area" localSheetId="7">'7.構成比'!$A$1:$AN$33</definedName>
    <definedName name="_xlnm.Print_Area" localSheetId="8">'8.産業別　1事当従・1人当出荷額'!$A$1:$V$33</definedName>
    <definedName name="_xlnm.Print_Area" localSheetId="9">'9.地区別'!$A$1:$W$51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62913"/>
</workbook>
</file>

<file path=xl/calcChain.xml><?xml version="1.0" encoding="utf-8"?>
<calcChain xmlns="http://schemas.openxmlformats.org/spreadsheetml/2006/main">
  <c r="BJ4" i="11" l="1"/>
  <c r="N7" i="25" l="1"/>
  <c r="O19" i="25"/>
  <c r="N19" i="25"/>
  <c r="L19" i="25"/>
  <c r="K19" i="25"/>
  <c r="I19" i="25"/>
  <c r="H19" i="25"/>
  <c r="F19" i="25"/>
  <c r="O18" i="25"/>
  <c r="N18" i="25"/>
  <c r="L18" i="25"/>
  <c r="K18" i="25"/>
  <c r="I18" i="25"/>
  <c r="H18" i="25"/>
  <c r="F18" i="25"/>
  <c r="O17" i="25"/>
  <c r="N17" i="25"/>
  <c r="L17" i="25"/>
  <c r="K17" i="25"/>
  <c r="I17" i="25"/>
  <c r="H17" i="25"/>
  <c r="F17" i="25"/>
  <c r="O16" i="25"/>
  <c r="N16" i="25"/>
  <c r="L16" i="25"/>
  <c r="K16" i="25"/>
  <c r="I16" i="25"/>
  <c r="H16" i="25"/>
  <c r="F16" i="25"/>
  <c r="O15" i="25"/>
  <c r="N15" i="25"/>
  <c r="L15" i="25"/>
  <c r="K15" i="25"/>
  <c r="I15" i="25"/>
  <c r="H15" i="25"/>
  <c r="F15" i="25"/>
  <c r="O14" i="25"/>
  <c r="N14" i="25"/>
  <c r="L14" i="25"/>
  <c r="K14" i="25"/>
  <c r="I14" i="25"/>
  <c r="H14" i="25"/>
  <c r="F14" i="25"/>
  <c r="O13" i="25"/>
  <c r="N13" i="25"/>
  <c r="L13" i="25"/>
  <c r="K13" i="25"/>
  <c r="I13" i="25"/>
  <c r="H13" i="25"/>
  <c r="F13" i="25"/>
  <c r="O12" i="25"/>
  <c r="N12" i="25"/>
  <c r="L12" i="25"/>
  <c r="K12" i="25"/>
  <c r="I12" i="25"/>
  <c r="H12" i="25"/>
  <c r="F12" i="25"/>
  <c r="O11" i="25"/>
  <c r="N11" i="25"/>
  <c r="L11" i="25"/>
  <c r="K11" i="25"/>
  <c r="I11" i="25"/>
  <c r="H11" i="25"/>
  <c r="F11" i="25"/>
  <c r="O10" i="25"/>
  <c r="N10" i="25"/>
  <c r="L10" i="25"/>
  <c r="K10" i="25"/>
  <c r="I10" i="25"/>
  <c r="H10" i="25"/>
  <c r="F10" i="25"/>
  <c r="O9" i="25"/>
  <c r="N9" i="25"/>
  <c r="L9" i="25"/>
  <c r="K9" i="25"/>
  <c r="I9" i="25"/>
  <c r="H9" i="25"/>
  <c r="F9" i="25"/>
  <c r="O8" i="25"/>
  <c r="N8" i="25"/>
  <c r="L8" i="25"/>
  <c r="K8" i="25"/>
  <c r="I8" i="25"/>
  <c r="H8" i="25"/>
  <c r="F8" i="25"/>
  <c r="O7" i="25"/>
  <c r="L7" i="25"/>
  <c r="K7" i="25"/>
  <c r="I7" i="25"/>
  <c r="H7" i="25"/>
  <c r="F7" i="25"/>
  <c r="O6" i="25"/>
  <c r="N6" i="25"/>
  <c r="L6" i="25"/>
  <c r="K6" i="25"/>
  <c r="I6" i="25"/>
  <c r="H6" i="25"/>
  <c r="F6" i="25"/>
  <c r="R3" i="19" l="1"/>
  <c r="O3" i="19"/>
  <c r="R5" i="14"/>
  <c r="P5" i="14"/>
  <c r="L5" i="14"/>
  <c r="J5" i="14"/>
  <c r="AV39" i="9"/>
  <c r="AT39" i="9"/>
  <c r="AP39" i="9"/>
  <c r="AN39" i="9"/>
  <c r="AJ39" i="9"/>
  <c r="AH39" i="9"/>
  <c r="AD39" i="9"/>
  <c r="AB39" i="9"/>
  <c r="X39" i="9"/>
  <c r="V39" i="9"/>
  <c r="R39" i="9"/>
  <c r="P39" i="9"/>
  <c r="L39" i="9"/>
  <c r="J39" i="9"/>
  <c r="F39" i="9"/>
  <c r="AV38" i="9"/>
  <c r="AT38" i="9"/>
  <c r="AP38" i="9"/>
  <c r="AN38" i="9"/>
  <c r="AJ38" i="9"/>
  <c r="AH38" i="9"/>
  <c r="AD38" i="9"/>
  <c r="AB38" i="9"/>
  <c r="X38" i="9"/>
  <c r="V38" i="9"/>
  <c r="R38" i="9"/>
  <c r="P38" i="9"/>
  <c r="L38" i="9"/>
  <c r="J38" i="9"/>
  <c r="F38" i="9"/>
  <c r="AV37" i="9"/>
  <c r="AT37" i="9"/>
  <c r="AP37" i="9"/>
  <c r="AN37" i="9"/>
  <c r="AJ37" i="9"/>
  <c r="AH37" i="9"/>
  <c r="AD37" i="9"/>
  <c r="AB37" i="9"/>
  <c r="X37" i="9"/>
  <c r="V37" i="9"/>
  <c r="R37" i="9"/>
  <c r="P37" i="9"/>
  <c r="L37" i="9"/>
  <c r="J37" i="9"/>
  <c r="F37" i="9"/>
  <c r="AV36" i="9"/>
  <c r="AT36" i="9"/>
  <c r="AP36" i="9"/>
  <c r="AN36" i="9"/>
  <c r="AJ36" i="9"/>
  <c r="AH36" i="9"/>
  <c r="AD36" i="9"/>
  <c r="AB36" i="9"/>
  <c r="X36" i="9"/>
  <c r="V36" i="9"/>
  <c r="R36" i="9"/>
  <c r="P36" i="9"/>
  <c r="L36" i="9"/>
  <c r="J36" i="9"/>
  <c r="F36" i="9"/>
  <c r="AV35" i="9"/>
  <c r="AT35" i="9"/>
  <c r="AP35" i="9"/>
  <c r="AN35" i="9"/>
  <c r="AJ35" i="9"/>
  <c r="AH35" i="9"/>
  <c r="AD35" i="9"/>
  <c r="AB35" i="9"/>
  <c r="X35" i="9"/>
  <c r="V35" i="9"/>
  <c r="R35" i="9"/>
  <c r="P35" i="9"/>
  <c r="L35" i="9"/>
  <c r="J35" i="9"/>
  <c r="F35" i="9"/>
  <c r="AV34" i="9"/>
  <c r="AT34" i="9"/>
  <c r="AP34" i="9"/>
  <c r="AN34" i="9"/>
  <c r="AJ34" i="9"/>
  <c r="AH34" i="9"/>
  <c r="AD34" i="9"/>
  <c r="AB34" i="9"/>
  <c r="X34" i="9"/>
  <c r="V34" i="9"/>
  <c r="R34" i="9"/>
  <c r="P34" i="9"/>
  <c r="L34" i="9"/>
  <c r="J34" i="9"/>
  <c r="F34" i="9"/>
  <c r="AR32" i="9"/>
  <c r="AV32" i="9" s="1"/>
  <c r="AL32" i="9"/>
  <c r="AP32" i="9" s="1"/>
  <c r="AF32" i="9"/>
  <c r="Z32" i="9"/>
  <c r="T32" i="9"/>
  <c r="N32" i="9"/>
  <c r="H32" i="9"/>
  <c r="B32" i="9"/>
  <c r="BB30" i="9"/>
  <c r="AV30" i="9"/>
  <c r="AP30" i="9"/>
  <c r="AV26" i="9"/>
  <c r="AT26" i="9"/>
  <c r="AP26" i="9"/>
  <c r="AN26" i="9"/>
  <c r="AJ26" i="9"/>
  <c r="AH26" i="9"/>
  <c r="AD26" i="9"/>
  <c r="AB26" i="9"/>
  <c r="X26" i="9"/>
  <c r="V26" i="9"/>
  <c r="R26" i="9"/>
  <c r="P26" i="9"/>
  <c r="L26" i="9"/>
  <c r="J26" i="9"/>
  <c r="F26" i="9"/>
  <c r="AV25" i="9"/>
  <c r="AT25" i="9"/>
  <c r="AP25" i="9"/>
  <c r="AN25" i="9"/>
  <c r="AJ25" i="9"/>
  <c r="AH25" i="9"/>
  <c r="AD25" i="9"/>
  <c r="AB25" i="9"/>
  <c r="X25" i="9"/>
  <c r="V25" i="9"/>
  <c r="R25" i="9"/>
  <c r="P25" i="9"/>
  <c r="L25" i="9"/>
  <c r="J25" i="9"/>
  <c r="F25" i="9"/>
  <c r="AV24" i="9"/>
  <c r="AT24" i="9"/>
  <c r="AP24" i="9"/>
  <c r="AN24" i="9"/>
  <c r="AJ24" i="9"/>
  <c r="AH24" i="9"/>
  <c r="AD24" i="9"/>
  <c r="AB24" i="9"/>
  <c r="X24" i="9"/>
  <c r="V24" i="9"/>
  <c r="R24" i="9"/>
  <c r="P24" i="9"/>
  <c r="L24" i="9"/>
  <c r="J24" i="9"/>
  <c r="F24" i="9"/>
  <c r="AV23" i="9"/>
  <c r="AT23" i="9"/>
  <c r="AP23" i="9"/>
  <c r="AN23" i="9"/>
  <c r="AJ23" i="9"/>
  <c r="AH23" i="9"/>
  <c r="AD23" i="9"/>
  <c r="AB23" i="9"/>
  <c r="X23" i="9"/>
  <c r="V23" i="9"/>
  <c r="R23" i="9"/>
  <c r="P23" i="9"/>
  <c r="L23" i="9"/>
  <c r="J23" i="9"/>
  <c r="F23" i="9"/>
  <c r="AV22" i="9"/>
  <c r="AT22" i="9"/>
  <c r="AP22" i="9"/>
  <c r="AN22" i="9"/>
  <c r="AJ22" i="9"/>
  <c r="AH22" i="9"/>
  <c r="AD22" i="9"/>
  <c r="AB22" i="9"/>
  <c r="X22" i="9"/>
  <c r="V22" i="9"/>
  <c r="R22" i="9"/>
  <c r="P22" i="9"/>
  <c r="L22" i="9"/>
  <c r="J22" i="9"/>
  <c r="F22" i="9"/>
  <c r="AV21" i="9"/>
  <c r="AT21" i="9"/>
  <c r="AP21" i="9"/>
  <c r="AN21" i="9"/>
  <c r="AJ21" i="9"/>
  <c r="AH21" i="9"/>
  <c r="AD21" i="9"/>
  <c r="AB21" i="9"/>
  <c r="X21" i="9"/>
  <c r="V21" i="9"/>
  <c r="R21" i="9"/>
  <c r="P21" i="9"/>
  <c r="L21" i="9"/>
  <c r="J21" i="9"/>
  <c r="F21" i="9"/>
  <c r="AR19" i="9"/>
  <c r="AV19" i="9" s="1"/>
  <c r="AL19" i="9"/>
  <c r="AP19" i="9" s="1"/>
  <c r="AF19" i="9"/>
  <c r="AJ19" i="9" s="1"/>
  <c r="Z19" i="9"/>
  <c r="T19" i="9"/>
  <c r="N19" i="9"/>
  <c r="H19" i="9"/>
  <c r="B19" i="9"/>
  <c r="F19" i="9" s="1"/>
  <c r="BB17" i="9"/>
  <c r="AV17" i="9"/>
  <c r="AP17" i="9"/>
  <c r="AV13" i="9"/>
  <c r="AT13" i="9"/>
  <c r="AP13" i="9"/>
  <c r="AN13" i="9"/>
  <c r="AJ13" i="9"/>
  <c r="AH13" i="9"/>
  <c r="AD13" i="9"/>
  <c r="AB13" i="9"/>
  <c r="X13" i="9"/>
  <c r="V13" i="9"/>
  <c r="R13" i="9"/>
  <c r="P13" i="9"/>
  <c r="L13" i="9"/>
  <c r="J13" i="9"/>
  <c r="F13" i="9"/>
  <c r="AV12" i="9"/>
  <c r="AT12" i="9"/>
  <c r="AP12" i="9"/>
  <c r="AN12" i="9"/>
  <c r="AJ12" i="9"/>
  <c r="AH12" i="9"/>
  <c r="AD12" i="9"/>
  <c r="AB12" i="9"/>
  <c r="X12" i="9"/>
  <c r="V12" i="9"/>
  <c r="R12" i="9"/>
  <c r="P12" i="9"/>
  <c r="L12" i="9"/>
  <c r="J12" i="9"/>
  <c r="F12" i="9"/>
  <c r="AV11" i="9"/>
  <c r="AT11" i="9"/>
  <c r="AP11" i="9"/>
  <c r="AN11" i="9"/>
  <c r="AJ11" i="9"/>
  <c r="AH11" i="9"/>
  <c r="AD11" i="9"/>
  <c r="AB11" i="9"/>
  <c r="X11" i="9"/>
  <c r="V11" i="9"/>
  <c r="R11" i="9"/>
  <c r="P11" i="9"/>
  <c r="L11" i="9"/>
  <c r="J11" i="9"/>
  <c r="F11" i="9"/>
  <c r="AV10" i="9"/>
  <c r="AT10" i="9"/>
  <c r="AP10" i="9"/>
  <c r="AN10" i="9"/>
  <c r="AJ10" i="9"/>
  <c r="AH10" i="9"/>
  <c r="AD10" i="9"/>
  <c r="AB10" i="9"/>
  <c r="X10" i="9"/>
  <c r="V10" i="9"/>
  <c r="R10" i="9"/>
  <c r="P10" i="9"/>
  <c r="L10" i="9"/>
  <c r="J10" i="9"/>
  <c r="F10" i="9"/>
  <c r="AV9" i="9"/>
  <c r="AT9" i="9"/>
  <c r="AP9" i="9"/>
  <c r="AN9" i="9"/>
  <c r="AJ9" i="9"/>
  <c r="AH9" i="9"/>
  <c r="AD9" i="9"/>
  <c r="AB9" i="9"/>
  <c r="X9" i="9"/>
  <c r="V9" i="9"/>
  <c r="R9" i="9"/>
  <c r="P9" i="9"/>
  <c r="L9" i="9"/>
  <c r="J9" i="9"/>
  <c r="F9" i="9"/>
  <c r="AV8" i="9"/>
  <c r="AT8" i="9"/>
  <c r="AP8" i="9"/>
  <c r="AN8" i="9"/>
  <c r="AJ8" i="9"/>
  <c r="AH8" i="9"/>
  <c r="AD8" i="9"/>
  <c r="AB8" i="9"/>
  <c r="X8" i="9"/>
  <c r="V8" i="9"/>
  <c r="R8" i="9"/>
  <c r="P8" i="9"/>
  <c r="L8" i="9"/>
  <c r="J8" i="9"/>
  <c r="F8" i="9"/>
  <c r="AR6" i="9"/>
  <c r="AV6" i="9" s="1"/>
  <c r="AL6" i="9"/>
  <c r="AP6" i="9" s="1"/>
  <c r="AF6" i="9"/>
  <c r="Z6" i="9"/>
  <c r="AD6" i="9" s="1"/>
  <c r="T6" i="9"/>
  <c r="N6" i="9"/>
  <c r="H6" i="9"/>
  <c r="B6" i="9"/>
  <c r="BZ4" i="9"/>
  <c r="BZ30" i="9" s="1"/>
  <c r="BT4" i="9"/>
  <c r="BT30" i="9" s="1"/>
  <c r="BN4" i="9"/>
  <c r="BN17" i="9" s="1"/>
  <c r="BH4" i="9"/>
  <c r="BH17" i="9" s="1"/>
  <c r="AJ4" i="9"/>
  <c r="AJ17" i="9" s="1"/>
  <c r="AD4" i="9"/>
  <c r="AD17" i="9" s="1"/>
  <c r="X4" i="9"/>
  <c r="X17" i="9" s="1"/>
  <c r="R4" i="9"/>
  <c r="R17" i="9" s="1"/>
  <c r="L4" i="9"/>
  <c r="L30" i="9" s="1"/>
  <c r="F4" i="9"/>
  <c r="F30" i="9" s="1"/>
  <c r="BV3" i="9"/>
  <c r="BV16" i="9" s="1"/>
  <c r="BP3" i="9"/>
  <c r="BP16" i="9" s="1"/>
  <c r="BJ3" i="9"/>
  <c r="BJ16" i="9" s="1"/>
  <c r="BD3" i="9"/>
  <c r="BD16" i="9" s="1"/>
  <c r="AX3" i="9"/>
  <c r="AX29" i="9" s="1"/>
  <c r="AR3" i="9"/>
  <c r="AR16" i="9" s="1"/>
  <c r="AL3" i="9"/>
  <c r="AL29" i="9" s="1"/>
  <c r="AF3" i="9"/>
  <c r="AF16" i="9" s="1"/>
  <c r="Z3" i="9"/>
  <c r="Z16" i="9" s="1"/>
  <c r="T3" i="9"/>
  <c r="T16" i="9" s="1"/>
  <c r="N3" i="9"/>
  <c r="N29" i="9" s="1"/>
  <c r="H3" i="9"/>
  <c r="H16" i="9" s="1"/>
  <c r="B3" i="9"/>
  <c r="B16" i="9" s="1"/>
  <c r="AV31" i="6"/>
  <c r="AX31" i="6" s="1"/>
  <c r="AT31" i="6"/>
  <c r="AP31" i="6"/>
  <c r="AR31" i="6" s="1"/>
  <c r="AN31" i="6"/>
  <c r="AJ31" i="6"/>
  <c r="AL31" i="6" s="1"/>
  <c r="AH31" i="6"/>
  <c r="AD31" i="6"/>
  <c r="AF31" i="6" s="1"/>
  <c r="AB31" i="6"/>
  <c r="X31" i="6"/>
  <c r="Z31" i="6" s="1"/>
  <c r="V31" i="6"/>
  <c r="R31" i="6"/>
  <c r="T31" i="6" s="1"/>
  <c r="P31" i="6"/>
  <c r="L31" i="6"/>
  <c r="N31" i="6" s="1"/>
  <c r="J31" i="6"/>
  <c r="F31" i="6"/>
  <c r="H31" i="6" s="1"/>
  <c r="D31" i="6"/>
  <c r="AV30" i="6"/>
  <c r="AX30" i="6" s="1"/>
  <c r="AT30" i="6"/>
  <c r="AP30" i="6"/>
  <c r="AR30" i="6" s="1"/>
  <c r="AN30" i="6"/>
  <c r="AJ30" i="6"/>
  <c r="AL30" i="6" s="1"/>
  <c r="AH30" i="6"/>
  <c r="AD30" i="6"/>
  <c r="AF30" i="6" s="1"/>
  <c r="AB30" i="6"/>
  <c r="X30" i="6"/>
  <c r="Z30" i="6" s="1"/>
  <c r="V30" i="6"/>
  <c r="R30" i="6"/>
  <c r="T30" i="6" s="1"/>
  <c r="P30" i="6"/>
  <c r="L30" i="6"/>
  <c r="N30" i="6" s="1"/>
  <c r="J30" i="6"/>
  <c r="F30" i="6"/>
  <c r="H30" i="6" s="1"/>
  <c r="D30" i="6"/>
  <c r="AV29" i="6"/>
  <c r="AX29" i="6" s="1"/>
  <c r="AT29" i="6"/>
  <c r="AP29" i="6"/>
  <c r="AR29" i="6" s="1"/>
  <c r="AN29" i="6"/>
  <c r="AJ29" i="6"/>
  <c r="AL29" i="6" s="1"/>
  <c r="AH29" i="6"/>
  <c r="AD29" i="6"/>
  <c r="AF29" i="6" s="1"/>
  <c r="AB29" i="6"/>
  <c r="X29" i="6"/>
  <c r="Z29" i="6" s="1"/>
  <c r="V29" i="6"/>
  <c r="R29" i="6"/>
  <c r="T29" i="6" s="1"/>
  <c r="P29" i="6"/>
  <c r="L29" i="6"/>
  <c r="N29" i="6" s="1"/>
  <c r="J29" i="6"/>
  <c r="F29" i="6"/>
  <c r="H29" i="6" s="1"/>
  <c r="D29" i="6"/>
  <c r="AV28" i="6"/>
  <c r="AX28" i="6" s="1"/>
  <c r="AT28" i="6"/>
  <c r="AP28" i="6"/>
  <c r="AR28" i="6" s="1"/>
  <c r="AN28" i="6"/>
  <c r="AJ28" i="6"/>
  <c r="AL28" i="6" s="1"/>
  <c r="AH28" i="6"/>
  <c r="AD28" i="6"/>
  <c r="AF28" i="6" s="1"/>
  <c r="AB28" i="6"/>
  <c r="X28" i="6"/>
  <c r="Z28" i="6" s="1"/>
  <c r="V28" i="6"/>
  <c r="R28" i="6"/>
  <c r="T28" i="6" s="1"/>
  <c r="P28" i="6"/>
  <c r="L28" i="6"/>
  <c r="N28" i="6" s="1"/>
  <c r="J28" i="6"/>
  <c r="F28" i="6"/>
  <c r="H28" i="6" s="1"/>
  <c r="D28" i="6"/>
  <c r="AV27" i="6"/>
  <c r="AX27" i="6" s="1"/>
  <c r="AT27" i="6"/>
  <c r="AP27" i="6"/>
  <c r="AR27" i="6" s="1"/>
  <c r="AN27" i="6"/>
  <c r="AJ27" i="6"/>
  <c r="AL27" i="6" s="1"/>
  <c r="AH27" i="6"/>
  <c r="AD27" i="6"/>
  <c r="AF27" i="6" s="1"/>
  <c r="AB27" i="6"/>
  <c r="X27" i="6"/>
  <c r="Z27" i="6" s="1"/>
  <c r="V27" i="6"/>
  <c r="R27" i="6"/>
  <c r="T27" i="6" s="1"/>
  <c r="P27" i="6"/>
  <c r="L27" i="6"/>
  <c r="N27" i="6" s="1"/>
  <c r="J27" i="6"/>
  <c r="F27" i="6"/>
  <c r="H27" i="6" s="1"/>
  <c r="D27" i="6"/>
  <c r="AV26" i="6"/>
  <c r="AX26" i="6" s="1"/>
  <c r="AT26" i="6"/>
  <c r="AP26" i="6"/>
  <c r="AR26" i="6" s="1"/>
  <c r="AN26" i="6"/>
  <c r="AJ26" i="6"/>
  <c r="AL26" i="6" s="1"/>
  <c r="AH26" i="6"/>
  <c r="AD26" i="6"/>
  <c r="AF26" i="6" s="1"/>
  <c r="AB26" i="6"/>
  <c r="X26" i="6"/>
  <c r="Z26" i="6" s="1"/>
  <c r="V26" i="6"/>
  <c r="R26" i="6"/>
  <c r="T26" i="6" s="1"/>
  <c r="P26" i="6"/>
  <c r="L26" i="6"/>
  <c r="N26" i="6" s="1"/>
  <c r="J26" i="6"/>
  <c r="F26" i="6"/>
  <c r="H26" i="6" s="1"/>
  <c r="D26" i="6"/>
  <c r="AV25" i="6"/>
  <c r="AX25" i="6" s="1"/>
  <c r="AT25" i="6"/>
  <c r="AP25" i="6"/>
  <c r="AR25" i="6" s="1"/>
  <c r="AN25" i="6"/>
  <c r="AJ25" i="6"/>
  <c r="AL25" i="6" s="1"/>
  <c r="AH25" i="6"/>
  <c r="AD25" i="6"/>
  <c r="AF25" i="6" s="1"/>
  <c r="AB25" i="6"/>
  <c r="X25" i="6"/>
  <c r="Z25" i="6" s="1"/>
  <c r="V25" i="6"/>
  <c r="R25" i="6"/>
  <c r="T25" i="6" s="1"/>
  <c r="P25" i="6"/>
  <c r="L25" i="6"/>
  <c r="N25" i="6" s="1"/>
  <c r="J25" i="6"/>
  <c r="F25" i="6"/>
  <c r="H25" i="6" s="1"/>
  <c r="D25" i="6"/>
  <c r="AV24" i="6"/>
  <c r="AX24" i="6" s="1"/>
  <c r="AT24" i="6"/>
  <c r="AP24" i="6"/>
  <c r="AR24" i="6" s="1"/>
  <c r="AN24" i="6"/>
  <c r="AJ24" i="6"/>
  <c r="AL24" i="6" s="1"/>
  <c r="AH24" i="6"/>
  <c r="AD24" i="6"/>
  <c r="AF24" i="6" s="1"/>
  <c r="AB24" i="6"/>
  <c r="X24" i="6"/>
  <c r="Z24" i="6" s="1"/>
  <c r="V24" i="6"/>
  <c r="R24" i="6"/>
  <c r="T24" i="6" s="1"/>
  <c r="P24" i="6"/>
  <c r="L24" i="6"/>
  <c r="N24" i="6" s="1"/>
  <c r="J24" i="6"/>
  <c r="F24" i="6"/>
  <c r="H24" i="6" s="1"/>
  <c r="D24" i="6"/>
  <c r="AV23" i="6"/>
  <c r="AX23" i="6" s="1"/>
  <c r="AT23" i="6"/>
  <c r="AP23" i="6"/>
  <c r="AR23" i="6" s="1"/>
  <c r="AN23" i="6"/>
  <c r="AJ23" i="6"/>
  <c r="AL23" i="6" s="1"/>
  <c r="AH23" i="6"/>
  <c r="AD23" i="6"/>
  <c r="AF23" i="6" s="1"/>
  <c r="AB23" i="6"/>
  <c r="X23" i="6"/>
  <c r="Z23" i="6" s="1"/>
  <c r="V23" i="6"/>
  <c r="R23" i="6"/>
  <c r="T23" i="6" s="1"/>
  <c r="P23" i="6"/>
  <c r="L23" i="6"/>
  <c r="N23" i="6" s="1"/>
  <c r="J23" i="6"/>
  <c r="F23" i="6"/>
  <c r="H23" i="6" s="1"/>
  <c r="D23" i="6"/>
  <c r="AV22" i="6"/>
  <c r="AX22" i="6" s="1"/>
  <c r="AT22" i="6"/>
  <c r="AP22" i="6"/>
  <c r="AR22" i="6" s="1"/>
  <c r="AN22" i="6"/>
  <c r="AJ22" i="6"/>
  <c r="AL22" i="6" s="1"/>
  <c r="AH22" i="6"/>
  <c r="AD22" i="6"/>
  <c r="AF22" i="6" s="1"/>
  <c r="AB22" i="6"/>
  <c r="X22" i="6"/>
  <c r="Z22" i="6" s="1"/>
  <c r="V22" i="6"/>
  <c r="R22" i="6"/>
  <c r="T22" i="6" s="1"/>
  <c r="P22" i="6"/>
  <c r="L22" i="6"/>
  <c r="N22" i="6" s="1"/>
  <c r="J22" i="6"/>
  <c r="F22" i="6"/>
  <c r="H22" i="6" s="1"/>
  <c r="D22" i="6"/>
  <c r="AV21" i="6"/>
  <c r="AX21" i="6" s="1"/>
  <c r="AT21" i="6"/>
  <c r="AP21" i="6"/>
  <c r="AR21" i="6" s="1"/>
  <c r="AN21" i="6"/>
  <c r="AJ21" i="6"/>
  <c r="AL21" i="6" s="1"/>
  <c r="AH21" i="6"/>
  <c r="AF21" i="6"/>
  <c r="AD21" i="6"/>
  <c r="AB21" i="6"/>
  <c r="X21" i="6"/>
  <c r="Z21" i="6" s="1"/>
  <c r="V21" i="6"/>
  <c r="R21" i="6"/>
  <c r="T21" i="6" s="1"/>
  <c r="P21" i="6"/>
  <c r="L21" i="6"/>
  <c r="N21" i="6" s="1"/>
  <c r="J21" i="6"/>
  <c r="F21" i="6"/>
  <c r="H21" i="6" s="1"/>
  <c r="D21" i="6"/>
  <c r="AV20" i="6"/>
  <c r="AX20" i="6" s="1"/>
  <c r="AT20" i="6"/>
  <c r="AP20" i="6"/>
  <c r="AR20" i="6" s="1"/>
  <c r="AN20" i="6"/>
  <c r="AJ20" i="6"/>
  <c r="AL20" i="6" s="1"/>
  <c r="AH20" i="6"/>
  <c r="AD20" i="6"/>
  <c r="AF20" i="6" s="1"/>
  <c r="AB20" i="6"/>
  <c r="X20" i="6"/>
  <c r="Z20" i="6" s="1"/>
  <c r="V20" i="6"/>
  <c r="R20" i="6"/>
  <c r="T20" i="6" s="1"/>
  <c r="P20" i="6"/>
  <c r="L20" i="6"/>
  <c r="N20" i="6" s="1"/>
  <c r="J20" i="6"/>
  <c r="F20" i="6"/>
  <c r="H20" i="6" s="1"/>
  <c r="D20" i="6"/>
  <c r="AV19" i="6"/>
  <c r="AX19" i="6" s="1"/>
  <c r="AT19" i="6"/>
  <c r="AP19" i="6"/>
  <c r="AR19" i="6" s="1"/>
  <c r="AN19" i="6"/>
  <c r="AJ19" i="6"/>
  <c r="AL19" i="6" s="1"/>
  <c r="AH19" i="6"/>
  <c r="AD19" i="6"/>
  <c r="AF19" i="6" s="1"/>
  <c r="AB19" i="6"/>
  <c r="X19" i="6"/>
  <c r="Z19" i="6" s="1"/>
  <c r="V19" i="6"/>
  <c r="R19" i="6"/>
  <c r="T19" i="6" s="1"/>
  <c r="P19" i="6"/>
  <c r="L19" i="6"/>
  <c r="N19" i="6" s="1"/>
  <c r="J19" i="6"/>
  <c r="F19" i="6"/>
  <c r="H19" i="6" s="1"/>
  <c r="D19" i="6"/>
  <c r="AV18" i="6"/>
  <c r="AX18" i="6" s="1"/>
  <c r="AT18" i="6"/>
  <c r="AP18" i="6"/>
  <c r="AR18" i="6" s="1"/>
  <c r="AN18" i="6"/>
  <c r="AJ18" i="6"/>
  <c r="AL18" i="6" s="1"/>
  <c r="AH18" i="6"/>
  <c r="AD18" i="6"/>
  <c r="AF18" i="6" s="1"/>
  <c r="AB18" i="6"/>
  <c r="X18" i="6"/>
  <c r="Z18" i="6" s="1"/>
  <c r="V18" i="6"/>
  <c r="R18" i="6"/>
  <c r="T18" i="6" s="1"/>
  <c r="P18" i="6"/>
  <c r="L18" i="6"/>
  <c r="N18" i="6" s="1"/>
  <c r="J18" i="6"/>
  <c r="F18" i="6"/>
  <c r="H18" i="6" s="1"/>
  <c r="D18" i="6"/>
  <c r="AV17" i="6"/>
  <c r="AX17" i="6" s="1"/>
  <c r="AT17" i="6"/>
  <c r="AP17" i="6"/>
  <c r="AR17" i="6" s="1"/>
  <c r="AN17" i="6"/>
  <c r="AJ17" i="6"/>
  <c r="AL17" i="6" s="1"/>
  <c r="AH17" i="6"/>
  <c r="AD17" i="6"/>
  <c r="AF17" i="6" s="1"/>
  <c r="AB17" i="6"/>
  <c r="X17" i="6"/>
  <c r="Z17" i="6" s="1"/>
  <c r="V17" i="6"/>
  <c r="R17" i="6"/>
  <c r="T17" i="6" s="1"/>
  <c r="P17" i="6"/>
  <c r="L17" i="6"/>
  <c r="N17" i="6" s="1"/>
  <c r="J17" i="6"/>
  <c r="F17" i="6"/>
  <c r="H17" i="6" s="1"/>
  <c r="D17" i="6"/>
  <c r="AV16" i="6"/>
  <c r="AX16" i="6" s="1"/>
  <c r="AT16" i="6"/>
  <c r="AP16" i="6"/>
  <c r="AR16" i="6" s="1"/>
  <c r="AN16" i="6"/>
  <c r="AJ16" i="6"/>
  <c r="AL16" i="6" s="1"/>
  <c r="AH16" i="6"/>
  <c r="AD16" i="6"/>
  <c r="AF16" i="6" s="1"/>
  <c r="AB16" i="6"/>
  <c r="X16" i="6"/>
  <c r="Z16" i="6" s="1"/>
  <c r="V16" i="6"/>
  <c r="R16" i="6"/>
  <c r="T16" i="6" s="1"/>
  <c r="P16" i="6"/>
  <c r="L16" i="6"/>
  <c r="N16" i="6" s="1"/>
  <c r="J16" i="6"/>
  <c r="F16" i="6"/>
  <c r="H16" i="6" s="1"/>
  <c r="D16" i="6"/>
  <c r="AV15" i="6"/>
  <c r="AX15" i="6" s="1"/>
  <c r="AT15" i="6"/>
  <c r="AP15" i="6"/>
  <c r="AR15" i="6" s="1"/>
  <c r="AN15" i="6"/>
  <c r="AJ15" i="6"/>
  <c r="AL15" i="6" s="1"/>
  <c r="AH15" i="6"/>
  <c r="AD15" i="6"/>
  <c r="AF15" i="6" s="1"/>
  <c r="AB15" i="6"/>
  <c r="X15" i="6"/>
  <c r="Z15" i="6" s="1"/>
  <c r="V15" i="6"/>
  <c r="R15" i="6"/>
  <c r="T15" i="6" s="1"/>
  <c r="P15" i="6"/>
  <c r="L15" i="6"/>
  <c r="N15" i="6" s="1"/>
  <c r="J15" i="6"/>
  <c r="F15" i="6"/>
  <c r="H15" i="6" s="1"/>
  <c r="D15" i="6"/>
  <c r="AV14" i="6"/>
  <c r="AX14" i="6" s="1"/>
  <c r="AT14" i="6"/>
  <c r="AP14" i="6"/>
  <c r="AR14" i="6" s="1"/>
  <c r="AN14" i="6"/>
  <c r="AJ14" i="6"/>
  <c r="AL14" i="6" s="1"/>
  <c r="AH14" i="6"/>
  <c r="AD14" i="6"/>
  <c r="AF14" i="6" s="1"/>
  <c r="AB14" i="6"/>
  <c r="X14" i="6"/>
  <c r="Z14" i="6" s="1"/>
  <c r="V14" i="6"/>
  <c r="R14" i="6"/>
  <c r="T14" i="6" s="1"/>
  <c r="P14" i="6"/>
  <c r="L14" i="6"/>
  <c r="N14" i="6" s="1"/>
  <c r="J14" i="6"/>
  <c r="F14" i="6"/>
  <c r="H14" i="6" s="1"/>
  <c r="D14" i="6"/>
  <c r="AV13" i="6"/>
  <c r="AX13" i="6" s="1"/>
  <c r="AT13" i="6"/>
  <c r="AP13" i="6"/>
  <c r="AR13" i="6" s="1"/>
  <c r="AN13" i="6"/>
  <c r="AJ13" i="6"/>
  <c r="AL13" i="6" s="1"/>
  <c r="AH13" i="6"/>
  <c r="AD13" i="6"/>
  <c r="AF13" i="6" s="1"/>
  <c r="AB13" i="6"/>
  <c r="X13" i="6"/>
  <c r="Z13" i="6" s="1"/>
  <c r="V13" i="6"/>
  <c r="R13" i="6"/>
  <c r="T13" i="6" s="1"/>
  <c r="P13" i="6"/>
  <c r="L13" i="6"/>
  <c r="N13" i="6" s="1"/>
  <c r="J13" i="6"/>
  <c r="F13" i="6"/>
  <c r="H13" i="6" s="1"/>
  <c r="D13" i="6"/>
  <c r="AV12" i="6"/>
  <c r="AX12" i="6" s="1"/>
  <c r="AT12" i="6"/>
  <c r="AP12" i="6"/>
  <c r="AR12" i="6" s="1"/>
  <c r="AN12" i="6"/>
  <c r="AJ12" i="6"/>
  <c r="AL12" i="6" s="1"/>
  <c r="AH12" i="6"/>
  <c r="AD12" i="6"/>
  <c r="AF12" i="6" s="1"/>
  <c r="AB12" i="6"/>
  <c r="X12" i="6"/>
  <c r="Z12" i="6" s="1"/>
  <c r="V12" i="6"/>
  <c r="R12" i="6"/>
  <c r="T12" i="6" s="1"/>
  <c r="P12" i="6"/>
  <c r="L12" i="6"/>
  <c r="N12" i="6" s="1"/>
  <c r="J12" i="6"/>
  <c r="F12" i="6"/>
  <c r="H12" i="6" s="1"/>
  <c r="D12" i="6"/>
  <c r="AV11" i="6"/>
  <c r="AX11" i="6" s="1"/>
  <c r="AT11" i="6"/>
  <c r="AP11" i="6"/>
  <c r="AR11" i="6" s="1"/>
  <c r="AN11" i="6"/>
  <c r="AJ11" i="6"/>
  <c r="AL11" i="6" s="1"/>
  <c r="AH11" i="6"/>
  <c r="AD11" i="6"/>
  <c r="AF11" i="6" s="1"/>
  <c r="AB11" i="6"/>
  <c r="X11" i="6"/>
  <c r="Z11" i="6" s="1"/>
  <c r="V11" i="6"/>
  <c r="R11" i="6"/>
  <c r="T11" i="6" s="1"/>
  <c r="P11" i="6"/>
  <c r="L11" i="6"/>
  <c r="N11" i="6" s="1"/>
  <c r="J11" i="6"/>
  <c r="F11" i="6"/>
  <c r="H11" i="6" s="1"/>
  <c r="D11" i="6"/>
  <c r="AV10" i="6"/>
  <c r="AX10" i="6" s="1"/>
  <c r="AT10" i="6"/>
  <c r="AP10" i="6"/>
  <c r="AR10" i="6" s="1"/>
  <c r="AN10" i="6"/>
  <c r="AJ10" i="6"/>
  <c r="AL10" i="6" s="1"/>
  <c r="AH10" i="6"/>
  <c r="AD10" i="6"/>
  <c r="AF10" i="6" s="1"/>
  <c r="AB10" i="6"/>
  <c r="X10" i="6"/>
  <c r="Z10" i="6" s="1"/>
  <c r="V10" i="6"/>
  <c r="R10" i="6"/>
  <c r="T10" i="6" s="1"/>
  <c r="P10" i="6"/>
  <c r="L10" i="6"/>
  <c r="N10" i="6" s="1"/>
  <c r="J10" i="6"/>
  <c r="F10" i="6"/>
  <c r="H10" i="6" s="1"/>
  <c r="D10" i="6"/>
  <c r="AV9" i="6"/>
  <c r="AX9" i="6" s="1"/>
  <c r="AT9" i="6"/>
  <c r="AP9" i="6"/>
  <c r="AR9" i="6" s="1"/>
  <c r="AN9" i="6"/>
  <c r="AJ9" i="6"/>
  <c r="AL9" i="6" s="1"/>
  <c r="AH9" i="6"/>
  <c r="AD9" i="6"/>
  <c r="AF9" i="6" s="1"/>
  <c r="AB9" i="6"/>
  <c r="X9" i="6"/>
  <c r="Z9" i="6" s="1"/>
  <c r="V9" i="6"/>
  <c r="R9" i="6"/>
  <c r="T9" i="6" s="1"/>
  <c r="P9" i="6"/>
  <c r="L9" i="6"/>
  <c r="N9" i="6" s="1"/>
  <c r="J9" i="6"/>
  <c r="F9" i="6"/>
  <c r="H9" i="6" s="1"/>
  <c r="D9" i="6"/>
  <c r="AV8" i="6"/>
  <c r="AX8" i="6" s="1"/>
  <c r="AT8" i="6"/>
  <c r="AP8" i="6"/>
  <c r="AR8" i="6" s="1"/>
  <c r="AN8" i="6"/>
  <c r="AJ8" i="6"/>
  <c r="AL8" i="6" s="1"/>
  <c r="AH8" i="6"/>
  <c r="AD8" i="6"/>
  <c r="AF8" i="6" s="1"/>
  <c r="AB8" i="6"/>
  <c r="X8" i="6"/>
  <c r="Z8" i="6" s="1"/>
  <c r="V8" i="6"/>
  <c r="R8" i="6"/>
  <c r="T8" i="6" s="1"/>
  <c r="P8" i="6"/>
  <c r="L8" i="6"/>
  <c r="N8" i="6" s="1"/>
  <c r="J8" i="6"/>
  <c r="F8" i="6"/>
  <c r="H8" i="6" s="1"/>
  <c r="D8" i="6"/>
  <c r="D6" i="6"/>
  <c r="BX3" i="6"/>
  <c r="BR3" i="6"/>
  <c r="BL3" i="6"/>
  <c r="BF3" i="6"/>
  <c r="AZ3" i="6"/>
  <c r="AT3" i="6"/>
  <c r="AN3" i="6"/>
  <c r="AH3" i="6"/>
  <c r="AB3" i="6"/>
  <c r="V3" i="6"/>
  <c r="P3" i="6"/>
  <c r="J3" i="6"/>
  <c r="D3" i="6"/>
  <c r="AT31" i="11"/>
  <c r="AN31" i="11"/>
  <c r="AH31" i="11"/>
  <c r="AB31" i="11"/>
  <c r="V31" i="11"/>
  <c r="AD31" i="11" s="1"/>
  <c r="P31" i="11"/>
  <c r="X31" i="11" s="1"/>
  <c r="J31" i="11"/>
  <c r="D31" i="11"/>
  <c r="AT30" i="11"/>
  <c r="AN30" i="11"/>
  <c r="AV30" i="11" s="1"/>
  <c r="AH30" i="11"/>
  <c r="AB30" i="11"/>
  <c r="V30" i="11"/>
  <c r="X30" i="11" s="1"/>
  <c r="P30" i="11"/>
  <c r="J30" i="11"/>
  <c r="R30" i="11" s="1"/>
  <c r="D30" i="11"/>
  <c r="AT29" i="11"/>
  <c r="AN29" i="11"/>
  <c r="AH29" i="11"/>
  <c r="AP29" i="11" s="1"/>
  <c r="AB29" i="11"/>
  <c r="AJ29" i="11" s="1"/>
  <c r="V29" i="11"/>
  <c r="P29" i="11"/>
  <c r="J29" i="11"/>
  <c r="D29" i="11"/>
  <c r="AT28" i="11"/>
  <c r="AN28" i="11"/>
  <c r="AP28" i="11" s="1"/>
  <c r="AH28" i="11"/>
  <c r="AB28" i="11"/>
  <c r="V28" i="11"/>
  <c r="P28" i="11"/>
  <c r="X28" i="11" s="1"/>
  <c r="J28" i="11"/>
  <c r="D28" i="11"/>
  <c r="AT27" i="11"/>
  <c r="AN27" i="11"/>
  <c r="AH27" i="11"/>
  <c r="AB27" i="11"/>
  <c r="AJ27" i="11" s="1"/>
  <c r="AL27" i="11" s="1"/>
  <c r="V27" i="11"/>
  <c r="P27" i="11"/>
  <c r="J27" i="11"/>
  <c r="D27" i="11"/>
  <c r="L27" i="11" s="1"/>
  <c r="AT26" i="11"/>
  <c r="AN26" i="11"/>
  <c r="AH26" i="11"/>
  <c r="AP26" i="11" s="1"/>
  <c r="AR26" i="11" s="1"/>
  <c r="AB26" i="11"/>
  <c r="V26" i="11"/>
  <c r="AD26" i="11" s="1"/>
  <c r="AF26" i="11" s="1"/>
  <c r="P26" i="11"/>
  <c r="J26" i="11"/>
  <c r="R26" i="11" s="1"/>
  <c r="T26" i="11" s="1"/>
  <c r="D26" i="11"/>
  <c r="L26" i="11" s="1"/>
  <c r="AT25" i="11"/>
  <c r="AN25" i="11"/>
  <c r="AH25" i="11"/>
  <c r="AB25" i="11"/>
  <c r="V25" i="11"/>
  <c r="P25" i="11"/>
  <c r="J25" i="11"/>
  <c r="D25" i="11"/>
  <c r="AT24" i="11"/>
  <c r="AN24" i="11"/>
  <c r="H24" i="11" s="1"/>
  <c r="AH24" i="11"/>
  <c r="AP24" i="11" s="1"/>
  <c r="AB24" i="11"/>
  <c r="V24" i="11"/>
  <c r="P24" i="11"/>
  <c r="J24" i="11"/>
  <c r="L24" i="11" s="1"/>
  <c r="D24" i="11"/>
  <c r="AT23" i="11"/>
  <c r="AN23" i="11"/>
  <c r="AH23" i="11"/>
  <c r="AB23" i="11"/>
  <c r="AJ23" i="11" s="1"/>
  <c r="AL23" i="11" s="1"/>
  <c r="V23" i="11"/>
  <c r="P23" i="11"/>
  <c r="J23" i="11"/>
  <c r="D23" i="11"/>
  <c r="L23" i="11" s="1"/>
  <c r="N23" i="11" s="1"/>
  <c r="AT22" i="11"/>
  <c r="AN22" i="11"/>
  <c r="Z22" i="11" s="1"/>
  <c r="AL22" i="11"/>
  <c r="AH22" i="11"/>
  <c r="AB22" i="11"/>
  <c r="V22" i="11"/>
  <c r="AD22" i="11" s="1"/>
  <c r="P22" i="11"/>
  <c r="J22" i="11"/>
  <c r="R22" i="11" s="1"/>
  <c r="D22" i="11"/>
  <c r="L22" i="11" s="1"/>
  <c r="AT21" i="11"/>
  <c r="AN21" i="11"/>
  <c r="AH21" i="11"/>
  <c r="AB21" i="11"/>
  <c r="AJ21" i="11" s="1"/>
  <c r="AL21" i="11" s="1"/>
  <c r="V21" i="11"/>
  <c r="P21" i="11"/>
  <c r="J21" i="11"/>
  <c r="R21" i="11" s="1"/>
  <c r="T21" i="11" s="1"/>
  <c r="D21" i="11"/>
  <c r="H21" i="11" s="1"/>
  <c r="AT20" i="11"/>
  <c r="AN20" i="11"/>
  <c r="AH20" i="11"/>
  <c r="AP20" i="11" s="1"/>
  <c r="AR20" i="11" s="1"/>
  <c r="AB20" i="11"/>
  <c r="V20" i="11"/>
  <c r="AD20" i="11" s="1"/>
  <c r="AF20" i="11" s="1"/>
  <c r="P20" i="11"/>
  <c r="J20" i="11"/>
  <c r="R20" i="11" s="1"/>
  <c r="D20" i="11"/>
  <c r="AT19" i="11"/>
  <c r="AN19" i="11"/>
  <c r="AR19" i="11" s="1"/>
  <c r="AH19" i="11"/>
  <c r="AP19" i="11" s="1"/>
  <c r="AF19" i="11"/>
  <c r="AB19" i="11"/>
  <c r="V19" i="11"/>
  <c r="P19" i="11"/>
  <c r="J19" i="11"/>
  <c r="D19" i="11"/>
  <c r="L19" i="11" s="1"/>
  <c r="AT18" i="11"/>
  <c r="AN18" i="11"/>
  <c r="AH18" i="11"/>
  <c r="AB18" i="11"/>
  <c r="AJ18" i="11" s="1"/>
  <c r="AL18" i="11" s="1"/>
  <c r="V18" i="11"/>
  <c r="P18" i="11"/>
  <c r="J18" i="11"/>
  <c r="D18" i="11"/>
  <c r="AT17" i="11"/>
  <c r="AV17" i="11" s="1"/>
  <c r="AN17" i="11"/>
  <c r="AH17" i="11"/>
  <c r="AB17" i="11"/>
  <c r="V17" i="11"/>
  <c r="AD17" i="11" s="1"/>
  <c r="AF17" i="11" s="1"/>
  <c r="P17" i="11"/>
  <c r="X17" i="11" s="1"/>
  <c r="J17" i="11"/>
  <c r="D17" i="11"/>
  <c r="L17" i="11" s="1"/>
  <c r="N17" i="11" s="1"/>
  <c r="AT16" i="11"/>
  <c r="AN16" i="11"/>
  <c r="AV16" i="11" s="1"/>
  <c r="AH16" i="11"/>
  <c r="AB16" i="11"/>
  <c r="V16" i="11"/>
  <c r="AD16" i="11" s="1"/>
  <c r="P16" i="11"/>
  <c r="J16" i="11"/>
  <c r="D16" i="11"/>
  <c r="AT15" i="11"/>
  <c r="AN15" i="11"/>
  <c r="AH15" i="11"/>
  <c r="AB15" i="11"/>
  <c r="V15" i="11"/>
  <c r="AD15" i="11" s="1"/>
  <c r="AF15" i="11" s="1"/>
  <c r="P15" i="11"/>
  <c r="X15" i="11" s="1"/>
  <c r="J15" i="11"/>
  <c r="D15" i="11"/>
  <c r="L15" i="11" s="1"/>
  <c r="AT14" i="11"/>
  <c r="AN14" i="11"/>
  <c r="AV14" i="11" s="1"/>
  <c r="AH14" i="11"/>
  <c r="AB14" i="11"/>
  <c r="AJ14" i="11" s="1"/>
  <c r="V14" i="11"/>
  <c r="P14" i="11"/>
  <c r="J14" i="11"/>
  <c r="L14" i="11" s="1"/>
  <c r="D14" i="11"/>
  <c r="AT13" i="11"/>
  <c r="AN13" i="11"/>
  <c r="AV13" i="11" s="1"/>
  <c r="AH13" i="11"/>
  <c r="AP13" i="11" s="1"/>
  <c r="AR13" i="11" s="1"/>
  <c r="AB13" i="11"/>
  <c r="V13" i="11"/>
  <c r="AD13" i="11" s="1"/>
  <c r="AF13" i="11" s="1"/>
  <c r="R13" i="11"/>
  <c r="P13" i="11"/>
  <c r="J13" i="11"/>
  <c r="D13" i="11"/>
  <c r="AT12" i="11"/>
  <c r="AN12" i="11"/>
  <c r="AH12" i="11"/>
  <c r="AP12" i="11" s="1"/>
  <c r="AB12" i="11"/>
  <c r="V12" i="11"/>
  <c r="P12" i="11"/>
  <c r="J12" i="11"/>
  <c r="R12" i="11" s="1"/>
  <c r="D12" i="11"/>
  <c r="AT11" i="11"/>
  <c r="AN11" i="11"/>
  <c r="AV11" i="11" s="1"/>
  <c r="AX11" i="11" s="1"/>
  <c r="AH11" i="11"/>
  <c r="AB11" i="11"/>
  <c r="V11" i="11"/>
  <c r="P11" i="11"/>
  <c r="X11" i="11" s="1"/>
  <c r="J11" i="11"/>
  <c r="D11" i="11"/>
  <c r="AT10" i="11"/>
  <c r="AN10" i="11"/>
  <c r="AH10" i="11"/>
  <c r="AB10" i="11"/>
  <c r="AJ10" i="11" s="1"/>
  <c r="V10" i="11"/>
  <c r="P10" i="11"/>
  <c r="X10" i="11" s="1"/>
  <c r="J10" i="11"/>
  <c r="R10" i="11" s="1"/>
  <c r="D10" i="11"/>
  <c r="L10" i="11" s="1"/>
  <c r="AT9" i="11"/>
  <c r="AN9" i="11"/>
  <c r="AH9" i="11"/>
  <c r="AP9" i="11" s="1"/>
  <c r="AB9" i="11"/>
  <c r="V9" i="11"/>
  <c r="P9" i="11"/>
  <c r="X9" i="11" s="1"/>
  <c r="Z9" i="11" s="1"/>
  <c r="J9" i="11"/>
  <c r="D9" i="11"/>
  <c r="AT8" i="11"/>
  <c r="AN8" i="11"/>
  <c r="AH8" i="11"/>
  <c r="AP8" i="11" s="1"/>
  <c r="AB8" i="11"/>
  <c r="V8" i="11"/>
  <c r="P8" i="11"/>
  <c r="X8" i="11" s="1"/>
  <c r="Z8" i="11" s="1"/>
  <c r="J8" i="11"/>
  <c r="R8" i="11" s="1"/>
  <c r="D8" i="11"/>
  <c r="CB4" i="11"/>
  <c r="BV4" i="11"/>
  <c r="BP4" i="11"/>
  <c r="AL4" i="11"/>
  <c r="AF4" i="11"/>
  <c r="Z4" i="11"/>
  <c r="T4" i="11"/>
  <c r="N4" i="11"/>
  <c r="H4" i="11"/>
  <c r="BX3" i="11"/>
  <c r="BR3" i="11"/>
  <c r="BL3" i="11"/>
  <c r="BF3" i="11"/>
  <c r="AZ3" i="11"/>
  <c r="AT3" i="11"/>
  <c r="AN3" i="11"/>
  <c r="AH3" i="11"/>
  <c r="AB3" i="11"/>
  <c r="V3" i="11"/>
  <c r="P3" i="11"/>
  <c r="J3" i="11"/>
  <c r="D3" i="11"/>
  <c r="AT31" i="10"/>
  <c r="AN31" i="10"/>
  <c r="AH31" i="10"/>
  <c r="AB31" i="10"/>
  <c r="V31" i="10"/>
  <c r="AD31" i="10" s="1"/>
  <c r="AF31" i="10" s="1"/>
  <c r="P31" i="10"/>
  <c r="J31" i="10"/>
  <c r="R31" i="10" s="1"/>
  <c r="D31" i="10"/>
  <c r="AT30" i="10"/>
  <c r="AN30" i="10"/>
  <c r="AH30" i="10"/>
  <c r="AB30" i="10"/>
  <c r="AJ30" i="10" s="1"/>
  <c r="V30" i="10"/>
  <c r="P30" i="10"/>
  <c r="J30" i="10"/>
  <c r="D30" i="10"/>
  <c r="AT29" i="10"/>
  <c r="AN29" i="10"/>
  <c r="AX29" i="10" s="1"/>
  <c r="AL29" i="10"/>
  <c r="AH29" i="10"/>
  <c r="AB29" i="10"/>
  <c r="V29" i="10"/>
  <c r="P29" i="10"/>
  <c r="J29" i="10"/>
  <c r="R29" i="10" s="1"/>
  <c r="D29" i="10"/>
  <c r="AT28" i="10"/>
  <c r="AN28" i="10"/>
  <c r="H28" i="10" s="1"/>
  <c r="AH28" i="10"/>
  <c r="AB28" i="10"/>
  <c r="V28" i="10"/>
  <c r="P28" i="10"/>
  <c r="J28" i="10"/>
  <c r="D28" i="10"/>
  <c r="AT27" i="10"/>
  <c r="AN27" i="10"/>
  <c r="AH27" i="10"/>
  <c r="AB27" i="10"/>
  <c r="V27" i="10"/>
  <c r="P27" i="10"/>
  <c r="X27" i="10" s="1"/>
  <c r="J27" i="10"/>
  <c r="D27" i="10"/>
  <c r="AT26" i="10"/>
  <c r="AN26" i="10"/>
  <c r="AH26" i="10"/>
  <c r="AB26" i="10"/>
  <c r="V26" i="10"/>
  <c r="P26" i="10"/>
  <c r="J26" i="10"/>
  <c r="D26" i="10"/>
  <c r="AT25" i="10"/>
  <c r="AN25" i="10"/>
  <c r="AH25" i="10"/>
  <c r="AB25" i="10"/>
  <c r="AJ25" i="10" s="1"/>
  <c r="AL25" i="10" s="1"/>
  <c r="V25" i="10"/>
  <c r="P25" i="10"/>
  <c r="J25" i="10"/>
  <c r="R25" i="10" s="1"/>
  <c r="T25" i="10" s="1"/>
  <c r="D25" i="10"/>
  <c r="AT24" i="10"/>
  <c r="AN24" i="10"/>
  <c r="AJ24" i="10"/>
  <c r="AH24" i="10"/>
  <c r="AB24" i="10"/>
  <c r="V24" i="10"/>
  <c r="P24" i="10"/>
  <c r="J24" i="10"/>
  <c r="R24" i="10" s="1"/>
  <c r="D24" i="10"/>
  <c r="AT23" i="10"/>
  <c r="AN23" i="10"/>
  <c r="AH23" i="10"/>
  <c r="AB23" i="10"/>
  <c r="V23" i="10"/>
  <c r="P23" i="10"/>
  <c r="J23" i="10"/>
  <c r="D23" i="10"/>
  <c r="H23" i="10" s="1"/>
  <c r="AT22" i="10"/>
  <c r="AN22" i="10"/>
  <c r="AF22" i="10" s="1"/>
  <c r="AH22" i="10"/>
  <c r="AB22" i="10"/>
  <c r="V22" i="10"/>
  <c r="P22" i="10"/>
  <c r="J22" i="10"/>
  <c r="D22" i="10"/>
  <c r="AT21" i="10"/>
  <c r="AN21" i="10"/>
  <c r="AH21" i="10"/>
  <c r="AB21" i="10"/>
  <c r="V21" i="10"/>
  <c r="P21" i="10"/>
  <c r="J21" i="10"/>
  <c r="D21" i="10"/>
  <c r="AT20" i="10"/>
  <c r="AN20" i="10"/>
  <c r="AV20" i="10" s="1"/>
  <c r="AX20" i="10" s="1"/>
  <c r="AH20" i="10"/>
  <c r="AP20" i="10" s="1"/>
  <c r="AR20" i="10" s="1"/>
  <c r="AB20" i="10"/>
  <c r="V20" i="10"/>
  <c r="AD20" i="10" s="1"/>
  <c r="AF20" i="10" s="1"/>
  <c r="P20" i="10"/>
  <c r="J20" i="10"/>
  <c r="D20" i="10"/>
  <c r="AT19" i="10"/>
  <c r="AN19" i="10"/>
  <c r="AH19" i="10"/>
  <c r="AB19" i="10"/>
  <c r="V19" i="10"/>
  <c r="P19" i="10"/>
  <c r="J19" i="10"/>
  <c r="R19" i="10" s="1"/>
  <c r="D19" i="10"/>
  <c r="AT18" i="10"/>
  <c r="AN18" i="10"/>
  <c r="AH18" i="10"/>
  <c r="AP18" i="10" s="1"/>
  <c r="AB18" i="10"/>
  <c r="V18" i="10"/>
  <c r="P18" i="10"/>
  <c r="J18" i="10"/>
  <c r="D18" i="10"/>
  <c r="AT17" i="10"/>
  <c r="AN17" i="10"/>
  <c r="AH17" i="10"/>
  <c r="AB17" i="10"/>
  <c r="V17" i="10"/>
  <c r="P17" i="10"/>
  <c r="J17" i="10"/>
  <c r="D17" i="10"/>
  <c r="AT16" i="10"/>
  <c r="AN16" i="10"/>
  <c r="AH16" i="10"/>
  <c r="AB16" i="10"/>
  <c r="V16" i="10"/>
  <c r="P16" i="10"/>
  <c r="J16" i="10"/>
  <c r="D16" i="10"/>
  <c r="L16" i="10" s="1"/>
  <c r="AT15" i="10"/>
  <c r="AN15" i="10"/>
  <c r="AH15" i="10"/>
  <c r="AP15" i="10" s="1"/>
  <c r="AB15" i="10"/>
  <c r="V15" i="10"/>
  <c r="P15" i="10"/>
  <c r="J15" i="10"/>
  <c r="L15" i="10" s="1"/>
  <c r="D15" i="10"/>
  <c r="AT14" i="10"/>
  <c r="AN14" i="10"/>
  <c r="AV14" i="10" s="1"/>
  <c r="AH14" i="10"/>
  <c r="AB14" i="10"/>
  <c r="V14" i="10"/>
  <c r="P14" i="10"/>
  <c r="X14" i="10" s="1"/>
  <c r="J14" i="10"/>
  <c r="D14" i="10"/>
  <c r="AT13" i="10"/>
  <c r="AN13" i="10"/>
  <c r="AH13" i="10"/>
  <c r="AB13" i="10"/>
  <c r="V13" i="10"/>
  <c r="P13" i="10"/>
  <c r="J13" i="10"/>
  <c r="D13" i="10"/>
  <c r="H13" i="10" s="1"/>
  <c r="AT12" i="10"/>
  <c r="AN12" i="10"/>
  <c r="AH12" i="10"/>
  <c r="AB12" i="10"/>
  <c r="V12" i="10"/>
  <c r="P12" i="10"/>
  <c r="X12" i="10" s="1"/>
  <c r="J12" i="10"/>
  <c r="R12" i="10" s="1"/>
  <c r="T12" i="10" s="1"/>
  <c r="D12" i="10"/>
  <c r="AT11" i="10"/>
  <c r="AN11" i="10"/>
  <c r="AH11" i="10"/>
  <c r="AB11" i="10"/>
  <c r="V11" i="10"/>
  <c r="P11" i="10"/>
  <c r="J11" i="10"/>
  <c r="D11" i="10"/>
  <c r="AT10" i="10"/>
  <c r="AN10" i="10"/>
  <c r="AH10" i="10"/>
  <c r="AB10" i="10"/>
  <c r="AJ10" i="10" s="1"/>
  <c r="V10" i="10"/>
  <c r="AD10" i="10" s="1"/>
  <c r="P10" i="10"/>
  <c r="J10" i="10"/>
  <c r="D10" i="10"/>
  <c r="AT9" i="10"/>
  <c r="AN9" i="10"/>
  <c r="H9" i="10" s="1"/>
  <c r="AH9" i="10"/>
  <c r="AB9" i="10"/>
  <c r="AJ9" i="10" s="1"/>
  <c r="V9" i="10"/>
  <c r="P9" i="10"/>
  <c r="X9" i="10" s="1"/>
  <c r="J9" i="10"/>
  <c r="L9" i="10" s="1"/>
  <c r="D9" i="10"/>
  <c r="AT8" i="10"/>
  <c r="AN8" i="10"/>
  <c r="AV8" i="10" s="1"/>
  <c r="AX8" i="10" s="1"/>
  <c r="AH8" i="10"/>
  <c r="AB8" i="10"/>
  <c r="V8" i="10"/>
  <c r="AD8" i="10" s="1"/>
  <c r="AF8" i="10" s="1"/>
  <c r="P8" i="10"/>
  <c r="J8" i="10"/>
  <c r="D8" i="10"/>
  <c r="AN6" i="10"/>
  <c r="AH6" i="10"/>
  <c r="CB4" i="10"/>
  <c r="BV4" i="10"/>
  <c r="BP4" i="10"/>
  <c r="BJ4" i="10"/>
  <c r="AL4" i="10"/>
  <c r="AF4" i="10"/>
  <c r="Z4" i="10"/>
  <c r="T4" i="10"/>
  <c r="N4" i="10"/>
  <c r="H4" i="10"/>
  <c r="BX3" i="10"/>
  <c r="BR3" i="10"/>
  <c r="BL3" i="10"/>
  <c r="BF3" i="10"/>
  <c r="AZ3" i="10"/>
  <c r="AT3" i="10"/>
  <c r="AN3" i="10"/>
  <c r="AH3" i="10"/>
  <c r="AB3" i="10"/>
  <c r="V3" i="10"/>
  <c r="P3" i="10"/>
  <c r="J3" i="10"/>
  <c r="D3" i="10"/>
  <c r="AT31" i="2"/>
  <c r="AN31" i="2"/>
  <c r="AH31" i="2"/>
  <c r="AB31" i="2"/>
  <c r="V31" i="2"/>
  <c r="P31" i="2"/>
  <c r="J31" i="2"/>
  <c r="D31" i="2"/>
  <c r="AT30" i="2"/>
  <c r="AN30" i="2"/>
  <c r="AH30" i="2"/>
  <c r="AB30" i="2"/>
  <c r="AD30" i="2" s="1"/>
  <c r="X30" i="2"/>
  <c r="V30" i="2"/>
  <c r="P30" i="2"/>
  <c r="J30" i="2"/>
  <c r="D30" i="2"/>
  <c r="AT29" i="2"/>
  <c r="AN29" i="2"/>
  <c r="T29" i="2" s="1"/>
  <c r="AH29" i="2"/>
  <c r="AP29" i="2" s="1"/>
  <c r="AF29" i="2"/>
  <c r="AB29" i="2"/>
  <c r="V29" i="2"/>
  <c r="P29" i="2"/>
  <c r="J29" i="2"/>
  <c r="R29" i="2" s="1"/>
  <c r="D29" i="2"/>
  <c r="L29" i="2" s="1"/>
  <c r="AT28" i="2"/>
  <c r="AN28" i="2"/>
  <c r="AL28" i="2"/>
  <c r="AH28" i="2"/>
  <c r="AB28" i="2"/>
  <c r="V28" i="2"/>
  <c r="P28" i="2"/>
  <c r="J28" i="2"/>
  <c r="D28" i="2"/>
  <c r="AT27" i="2"/>
  <c r="AN27" i="2"/>
  <c r="AH27" i="2"/>
  <c r="AL27" i="2" s="1"/>
  <c r="AB27" i="2"/>
  <c r="AF27" i="2" s="1"/>
  <c r="V27" i="2"/>
  <c r="P27" i="2"/>
  <c r="J27" i="2"/>
  <c r="D27" i="2"/>
  <c r="AT26" i="2"/>
  <c r="AN26" i="2"/>
  <c r="AV26" i="2" s="1"/>
  <c r="AX26" i="2" s="1"/>
  <c r="AH26" i="2"/>
  <c r="AL26" i="2" s="1"/>
  <c r="AB26" i="2"/>
  <c r="V26" i="2"/>
  <c r="P26" i="2"/>
  <c r="X26" i="2" s="1"/>
  <c r="J26" i="2"/>
  <c r="D26" i="2"/>
  <c r="AT25" i="2"/>
  <c r="AN25" i="2"/>
  <c r="AH25" i="2"/>
  <c r="AP25" i="2" s="1"/>
  <c r="AR25" i="2" s="1"/>
  <c r="AB25" i="2"/>
  <c r="V25" i="2"/>
  <c r="P25" i="2"/>
  <c r="J25" i="2"/>
  <c r="R25" i="2" s="1"/>
  <c r="T25" i="2" s="1"/>
  <c r="D25" i="2"/>
  <c r="AT24" i="2"/>
  <c r="AN24" i="2"/>
  <c r="AH24" i="2"/>
  <c r="AB24" i="2"/>
  <c r="V24" i="2"/>
  <c r="P24" i="2"/>
  <c r="X24" i="2" s="1"/>
  <c r="J24" i="2"/>
  <c r="D24" i="2"/>
  <c r="H24" i="2" s="1"/>
  <c r="AT23" i="2"/>
  <c r="AN23" i="2"/>
  <c r="AH23" i="2"/>
  <c r="AB23" i="2"/>
  <c r="V23" i="2"/>
  <c r="AD23" i="2" s="1"/>
  <c r="P23" i="2"/>
  <c r="J23" i="2"/>
  <c r="D23" i="2"/>
  <c r="L23" i="2" s="1"/>
  <c r="AT22" i="2"/>
  <c r="AN22" i="2"/>
  <c r="AF22" i="2" s="1"/>
  <c r="AH22" i="2"/>
  <c r="AB22" i="2"/>
  <c r="V22" i="2"/>
  <c r="AD22" i="2" s="1"/>
  <c r="P22" i="2"/>
  <c r="J22" i="2"/>
  <c r="D22" i="2"/>
  <c r="AT21" i="2"/>
  <c r="AN21" i="2"/>
  <c r="AH21" i="2"/>
  <c r="AB21" i="2"/>
  <c r="V21" i="2"/>
  <c r="P21" i="2"/>
  <c r="J21" i="2"/>
  <c r="D21" i="2"/>
  <c r="L21" i="2" s="1"/>
  <c r="N21" i="2" s="1"/>
  <c r="AT20" i="2"/>
  <c r="AN20" i="2"/>
  <c r="AH20" i="2"/>
  <c r="AB20" i="2"/>
  <c r="AJ20" i="2" s="1"/>
  <c r="V20" i="2"/>
  <c r="P20" i="2"/>
  <c r="J20" i="2"/>
  <c r="D20" i="2"/>
  <c r="AT19" i="2"/>
  <c r="AN19" i="2"/>
  <c r="AL19" i="2"/>
  <c r="AH19" i="2"/>
  <c r="AP19" i="2" s="1"/>
  <c r="AF19" i="2"/>
  <c r="AB19" i="2"/>
  <c r="V19" i="2"/>
  <c r="AD19" i="2" s="1"/>
  <c r="P19" i="2"/>
  <c r="J19" i="2"/>
  <c r="D19" i="2"/>
  <c r="AT18" i="2"/>
  <c r="AN18" i="2"/>
  <c r="AH18" i="2"/>
  <c r="AP18" i="2" s="1"/>
  <c r="AR18" i="2" s="1"/>
  <c r="AB18" i="2"/>
  <c r="AF18" i="2" s="1"/>
  <c r="V18" i="2"/>
  <c r="AD18" i="2" s="1"/>
  <c r="P18" i="2"/>
  <c r="J18" i="2"/>
  <c r="D18" i="2"/>
  <c r="AT17" i="2"/>
  <c r="AN17" i="2"/>
  <c r="AV17" i="2" s="1"/>
  <c r="AX17" i="2" s="1"/>
  <c r="AH17" i="2"/>
  <c r="AB17" i="2"/>
  <c r="AJ17" i="2" s="1"/>
  <c r="V17" i="2"/>
  <c r="AD17" i="2" s="1"/>
  <c r="P17" i="2"/>
  <c r="J17" i="2"/>
  <c r="D17" i="2"/>
  <c r="AT16" i="2"/>
  <c r="AN16" i="2"/>
  <c r="AH16" i="2"/>
  <c r="AP16" i="2" s="1"/>
  <c r="AR16" i="2" s="1"/>
  <c r="AB16" i="2"/>
  <c r="V16" i="2"/>
  <c r="AD16" i="2" s="1"/>
  <c r="P16" i="2"/>
  <c r="J16" i="2"/>
  <c r="R16" i="2" s="1"/>
  <c r="D16" i="2"/>
  <c r="L16" i="2" s="1"/>
  <c r="AT15" i="2"/>
  <c r="AN15" i="2"/>
  <c r="AH15" i="2"/>
  <c r="AB15" i="2"/>
  <c r="V15" i="2"/>
  <c r="P15" i="2"/>
  <c r="J15" i="2"/>
  <c r="D15" i="2"/>
  <c r="AT14" i="2"/>
  <c r="AN14" i="2"/>
  <c r="AV14" i="2" s="1"/>
  <c r="AX14" i="2" s="1"/>
  <c r="AH14" i="2"/>
  <c r="AB14" i="2"/>
  <c r="V14" i="2"/>
  <c r="P14" i="2"/>
  <c r="J14" i="2"/>
  <c r="D14" i="2"/>
  <c r="AT13" i="2"/>
  <c r="AN13" i="2"/>
  <c r="AH13" i="2"/>
  <c r="AP13" i="2" s="1"/>
  <c r="AR13" i="2" s="1"/>
  <c r="AB13" i="2"/>
  <c r="V13" i="2"/>
  <c r="P13" i="2"/>
  <c r="J13" i="2"/>
  <c r="D13" i="2"/>
  <c r="AT12" i="2"/>
  <c r="AN12" i="2"/>
  <c r="AV12" i="2" s="1"/>
  <c r="AX12" i="2" s="1"/>
  <c r="AH12" i="2"/>
  <c r="AB12" i="2"/>
  <c r="AF12" i="2" s="1"/>
  <c r="V12" i="2"/>
  <c r="AD12" i="2" s="1"/>
  <c r="P12" i="2"/>
  <c r="J12" i="2"/>
  <c r="D12" i="2"/>
  <c r="AT11" i="2"/>
  <c r="AN11" i="2"/>
  <c r="AV11" i="2" s="1"/>
  <c r="AH11" i="2"/>
  <c r="AP11" i="2" s="1"/>
  <c r="AB11" i="2"/>
  <c r="V11" i="2"/>
  <c r="P11" i="2"/>
  <c r="J11" i="2"/>
  <c r="R11" i="2" s="1"/>
  <c r="D11" i="2"/>
  <c r="AT10" i="2"/>
  <c r="AN10" i="2"/>
  <c r="AH10" i="2"/>
  <c r="AP10" i="2" s="1"/>
  <c r="AB10" i="2"/>
  <c r="V10" i="2"/>
  <c r="P10" i="2"/>
  <c r="J10" i="2"/>
  <c r="D10" i="2"/>
  <c r="H10" i="2" s="1"/>
  <c r="AT9" i="2"/>
  <c r="AN9" i="2"/>
  <c r="AH9" i="2"/>
  <c r="AB9" i="2"/>
  <c r="V9" i="2"/>
  <c r="P9" i="2"/>
  <c r="X9" i="2" s="1"/>
  <c r="J9" i="2"/>
  <c r="D9" i="2"/>
  <c r="H9" i="2" s="1"/>
  <c r="AT8" i="2"/>
  <c r="AN8" i="2"/>
  <c r="AH8" i="2"/>
  <c r="AB8" i="2"/>
  <c r="V8" i="2"/>
  <c r="AD8" i="2" s="1"/>
  <c r="P8" i="2"/>
  <c r="J8" i="2"/>
  <c r="R8" i="2" s="1"/>
  <c r="T8" i="2" s="1"/>
  <c r="D8" i="2"/>
  <c r="H8" i="2" s="1"/>
  <c r="F6" i="2"/>
  <c r="CB4" i="2"/>
  <c r="BV4" i="2"/>
  <c r="BP4" i="2"/>
  <c r="AL4" i="2"/>
  <c r="AF4" i="2"/>
  <c r="Z4" i="2"/>
  <c r="T4" i="2"/>
  <c r="N4" i="2"/>
  <c r="H4" i="2"/>
  <c r="BX3" i="2"/>
  <c r="BR3" i="2"/>
  <c r="BL3" i="2"/>
  <c r="BF3" i="2"/>
  <c r="AZ3" i="2"/>
  <c r="AT3" i="2"/>
  <c r="AN3" i="2"/>
  <c r="AH3" i="2"/>
  <c r="AB3" i="2"/>
  <c r="V3" i="2"/>
  <c r="P3" i="2"/>
  <c r="J3" i="2"/>
  <c r="D3" i="2"/>
  <c r="AX7" i="1"/>
  <c r="AV7" i="1"/>
  <c r="AT6" i="10" s="1"/>
  <c r="AX6" i="10" s="1"/>
  <c r="AT7" i="1"/>
  <c r="AR7" i="1"/>
  <c r="AR6" i="6" s="1"/>
  <c r="AP7" i="1"/>
  <c r="AP6" i="6" s="1"/>
  <c r="AN7" i="1"/>
  <c r="AL7" i="1"/>
  <c r="AL6" i="6" s="1"/>
  <c r="AJ7" i="1"/>
  <c r="AH7" i="1"/>
  <c r="AF7" i="1"/>
  <c r="AB6" i="11" s="1"/>
  <c r="AD7" i="1"/>
  <c r="AB6" i="10" s="1"/>
  <c r="AB7" i="1"/>
  <c r="Z7" i="1"/>
  <c r="X7" i="1"/>
  <c r="V6" i="10" s="1"/>
  <c r="V7" i="1"/>
  <c r="T7" i="1"/>
  <c r="T6" i="6" s="1"/>
  <c r="R7" i="1"/>
  <c r="P6" i="10" s="1"/>
  <c r="P7" i="1"/>
  <c r="N7" i="1"/>
  <c r="J6" i="11" s="1"/>
  <c r="L7" i="1"/>
  <c r="J6" i="10" s="1"/>
  <c r="J7" i="1"/>
  <c r="H7" i="1"/>
  <c r="D6" i="11" s="1"/>
  <c r="F7" i="1"/>
  <c r="D6" i="10" s="1"/>
  <c r="H6" i="10" s="1"/>
  <c r="D7" i="1"/>
  <c r="AM2" i="1"/>
  <c r="F17" i="9" l="1"/>
  <c r="L17" i="9"/>
  <c r="AN6" i="9"/>
  <c r="L19" i="9"/>
  <c r="R19" i="9"/>
  <c r="X19" i="9"/>
  <c r="AD19" i="9"/>
  <c r="R30" i="9"/>
  <c r="X30" i="9"/>
  <c r="V19" i="9"/>
  <c r="F32" i="9"/>
  <c r="L32" i="9"/>
  <c r="F6" i="9"/>
  <c r="R32" i="9"/>
  <c r="L6" i="9"/>
  <c r="X32" i="9"/>
  <c r="R6" i="9"/>
  <c r="AT19" i="9"/>
  <c r="AD32" i="9"/>
  <c r="X6" i="9"/>
  <c r="AJ32" i="9"/>
  <c r="AP28" i="10"/>
  <c r="AR28" i="10" s="1"/>
  <c r="R30" i="10"/>
  <c r="AJ8" i="10"/>
  <c r="AL8" i="10" s="1"/>
  <c r="R11" i="10"/>
  <c r="H12" i="10"/>
  <c r="AJ20" i="10"/>
  <c r="AL20" i="10" s="1"/>
  <c r="AD21" i="10"/>
  <c r="AF21" i="10" s="1"/>
  <c r="R23" i="10"/>
  <c r="AJ11" i="10"/>
  <c r="AL11" i="10" s="1"/>
  <c r="X13" i="10"/>
  <c r="Z13" i="10" s="1"/>
  <c r="AP31" i="10"/>
  <c r="AV10" i="10"/>
  <c r="AX10" i="10" s="1"/>
  <c r="AJ13" i="10"/>
  <c r="AP25" i="10"/>
  <c r="AR25" i="10" s="1"/>
  <c r="H29" i="10"/>
  <c r="H20" i="10"/>
  <c r="H15" i="10"/>
  <c r="AD18" i="10"/>
  <c r="H21" i="10"/>
  <c r="AP27" i="10"/>
  <c r="AR27" i="10" s="1"/>
  <c r="X6" i="6"/>
  <c r="AX14" i="10"/>
  <c r="R28" i="10"/>
  <c r="V6" i="6"/>
  <c r="AT6" i="6"/>
  <c r="AD11" i="2"/>
  <c r="AL12" i="2"/>
  <c r="AV13" i="2"/>
  <c r="AX13" i="2" s="1"/>
  <c r="X17" i="2"/>
  <c r="Z17" i="2" s="1"/>
  <c r="AF20" i="2"/>
  <c r="R24" i="2"/>
  <c r="T24" i="2" s="1"/>
  <c r="AD25" i="2"/>
  <c r="AL29" i="2"/>
  <c r="AV30" i="2"/>
  <c r="AP8" i="10"/>
  <c r="AR8" i="10" s="1"/>
  <c r="AD19" i="10"/>
  <c r="R21" i="10"/>
  <c r="T21" i="10" s="1"/>
  <c r="AP26" i="10"/>
  <c r="AR26" i="10" s="1"/>
  <c r="AD8" i="11"/>
  <c r="AF8" i="11" s="1"/>
  <c r="X14" i="11"/>
  <c r="R15" i="11"/>
  <c r="AL19" i="11"/>
  <c r="X20" i="11"/>
  <c r="AR22" i="11"/>
  <c r="AP23" i="11"/>
  <c r="AR23" i="11" s="1"/>
  <c r="AV28" i="11"/>
  <c r="AX28" i="11" s="1"/>
  <c r="AV29" i="11"/>
  <c r="AJ30" i="11"/>
  <c r="AJ31" i="11"/>
  <c r="AL31" i="11" s="1"/>
  <c r="Z6" i="6"/>
  <c r="AB6" i="6"/>
  <c r="X28" i="10"/>
  <c r="Z28" i="10" s="1"/>
  <c r="Z27" i="10"/>
  <c r="R9" i="11"/>
  <c r="H22" i="11"/>
  <c r="AV6" i="6"/>
  <c r="AH6" i="11"/>
  <c r="AX6" i="6"/>
  <c r="H28" i="2"/>
  <c r="AX19" i="11"/>
  <c r="AJ6" i="6"/>
  <c r="AD9" i="2"/>
  <c r="AJ23" i="2"/>
  <c r="AL24" i="2"/>
  <c r="R28" i="2"/>
  <c r="T28" i="2" s="1"/>
  <c r="N29" i="2"/>
  <c r="L30" i="2"/>
  <c r="X31" i="2"/>
  <c r="AV9" i="10"/>
  <c r="AX9" i="10" s="1"/>
  <c r="AF10" i="10"/>
  <c r="AP11" i="10"/>
  <c r="AR11" i="10" s="1"/>
  <c r="AJ12" i="10"/>
  <c r="AL12" i="10" s="1"/>
  <c r="AP22" i="10"/>
  <c r="AD23" i="10"/>
  <c r="AF23" i="10" s="1"/>
  <c r="X24" i="10"/>
  <c r="AD30" i="10"/>
  <c r="X31" i="10"/>
  <c r="AJ9" i="11"/>
  <c r="R11" i="11"/>
  <c r="AP16" i="11"/>
  <c r="AV20" i="11"/>
  <c r="AP21" i="11"/>
  <c r="AR21" i="11" s="1"/>
  <c r="AJ26" i="11"/>
  <c r="AL26" i="11" s="1"/>
  <c r="L28" i="11"/>
  <c r="AJ16" i="10"/>
  <c r="AL16" i="10" s="1"/>
  <c r="AL18" i="2"/>
  <c r="T19" i="11"/>
  <c r="Z28" i="11"/>
  <c r="AL21" i="2"/>
  <c r="AD6" i="6"/>
  <c r="AF6" i="6"/>
  <c r="L15" i="2"/>
  <c r="AJ8" i="2"/>
  <c r="L12" i="2"/>
  <c r="N12" i="2" s="1"/>
  <c r="L13" i="2"/>
  <c r="X14" i="2"/>
  <c r="AV16" i="2"/>
  <c r="AX16" i="2" s="1"/>
  <c r="L27" i="2"/>
  <c r="AD28" i="2"/>
  <c r="R30" i="2"/>
  <c r="H8" i="10"/>
  <c r="X15" i="10"/>
  <c r="Z15" i="10" s="1"/>
  <c r="R16" i="10"/>
  <c r="AP23" i="10"/>
  <c r="AD24" i="10"/>
  <c r="AL9" i="11"/>
  <c r="AD11" i="11"/>
  <c r="AP18" i="11"/>
  <c r="AR18" i="11" s="1"/>
  <c r="AD19" i="11"/>
  <c r="AV26" i="11"/>
  <c r="AX26" i="11" s="1"/>
  <c r="AP27" i="11"/>
  <c r="AD28" i="11"/>
  <c r="H13" i="2"/>
  <c r="AP8" i="2"/>
  <c r="AV9" i="2"/>
  <c r="AX9" i="2" s="1"/>
  <c r="X13" i="2"/>
  <c r="Z13" i="2" s="1"/>
  <c r="H18" i="2"/>
  <c r="X20" i="2"/>
  <c r="Z20" i="2" s="1"/>
  <c r="AD21" i="2"/>
  <c r="AP22" i="2"/>
  <c r="X27" i="2"/>
  <c r="Z27" i="2" s="1"/>
  <c r="AD29" i="2"/>
  <c r="AV13" i="10"/>
  <c r="AX13" i="10" s="1"/>
  <c r="AD15" i="10"/>
  <c r="AV23" i="10"/>
  <c r="AX23" i="10" s="1"/>
  <c r="L27" i="10"/>
  <c r="AJ11" i="11"/>
  <c r="X13" i="11"/>
  <c r="Z13" i="11" s="1"/>
  <c r="Z19" i="11"/>
  <c r="AF22" i="11"/>
  <c r="L9" i="2"/>
  <c r="AV15" i="2"/>
  <c r="AX15" i="2" s="1"/>
  <c r="R18" i="2"/>
  <c r="T18" i="2" s="1"/>
  <c r="H25" i="2"/>
  <c r="AP28" i="2"/>
  <c r="AR28" i="2" s="1"/>
  <c r="AJ29" i="2"/>
  <c r="AV31" i="2"/>
  <c r="AX31" i="2" s="1"/>
  <c r="L19" i="10"/>
  <c r="X26" i="10"/>
  <c r="Z26" i="10" s="1"/>
  <c r="R27" i="10"/>
  <c r="T27" i="10" s="1"/>
  <c r="L28" i="10"/>
  <c r="AJ19" i="11"/>
  <c r="AP22" i="11"/>
  <c r="X23" i="11"/>
  <c r="Z23" i="11" s="1"/>
  <c r="X29" i="11"/>
  <c r="BN30" i="9"/>
  <c r="BZ17" i="9"/>
  <c r="H27" i="10"/>
  <c r="AR30" i="11"/>
  <c r="V6" i="9"/>
  <c r="AB32" i="9"/>
  <c r="H14" i="2"/>
  <c r="L18" i="2"/>
  <c r="N18" i="2" s="1"/>
  <c r="H20" i="2"/>
  <c r="AV20" i="2"/>
  <c r="AX20" i="2" s="1"/>
  <c r="AF21" i="2"/>
  <c r="AV22" i="2"/>
  <c r="AX22" i="2" s="1"/>
  <c r="L28" i="2"/>
  <c r="N28" i="2" s="1"/>
  <c r="AD9" i="10"/>
  <c r="AF9" i="10" s="1"/>
  <c r="AD12" i="10"/>
  <c r="AF12" i="10" s="1"/>
  <c r="L13" i="10"/>
  <c r="N13" i="10" s="1"/>
  <c r="AJ15" i="10"/>
  <c r="AR22" i="10"/>
  <c r="AJ23" i="10"/>
  <c r="AL23" i="10" s="1"/>
  <c r="L24" i="10"/>
  <c r="N24" i="10" s="1"/>
  <c r="AJ26" i="10"/>
  <c r="AL26" i="10" s="1"/>
  <c r="AJ29" i="10"/>
  <c r="AV10" i="11"/>
  <c r="R17" i="11"/>
  <c r="T17" i="11" s="1"/>
  <c r="AD21" i="11"/>
  <c r="AF21" i="11" s="1"/>
  <c r="AD23" i="11"/>
  <c r="AF23" i="11" s="1"/>
  <c r="AD27" i="11"/>
  <c r="AF27" i="11" s="1"/>
  <c r="AD29" i="11"/>
  <c r="AX30" i="11"/>
  <c r="F6" i="6"/>
  <c r="AB19" i="9"/>
  <c r="AP15" i="2"/>
  <c r="AR15" i="2" s="1"/>
  <c r="R13" i="2"/>
  <c r="T13" i="2" s="1"/>
  <c r="D6" i="2"/>
  <c r="AV8" i="2"/>
  <c r="AX8" i="2" s="1"/>
  <c r="AJ9" i="2"/>
  <c r="R10" i="2"/>
  <c r="AF13" i="2"/>
  <c r="R14" i="2"/>
  <c r="T14" i="2" s="1"/>
  <c r="AR19" i="2"/>
  <c r="L20" i="2"/>
  <c r="AP21" i="2"/>
  <c r="AR21" i="2" s="1"/>
  <c r="H22" i="2"/>
  <c r="AL23" i="2"/>
  <c r="AF24" i="2"/>
  <c r="L25" i="2"/>
  <c r="N25" i="2" s="1"/>
  <c r="H10" i="10"/>
  <c r="X16" i="10"/>
  <c r="T24" i="10"/>
  <c r="AN6" i="11"/>
  <c r="AR6" i="11" s="1"/>
  <c r="AR9" i="11"/>
  <c r="N15" i="11"/>
  <c r="AV15" i="11"/>
  <c r="AX15" i="11" s="1"/>
  <c r="H6" i="6"/>
  <c r="AB6" i="9"/>
  <c r="J32" i="9"/>
  <c r="AH32" i="9"/>
  <c r="AL11" i="2"/>
  <c r="AP20" i="2"/>
  <c r="R26" i="10"/>
  <c r="T26" i="10" s="1"/>
  <c r="L11" i="11"/>
  <c r="N11" i="11" s="1"/>
  <c r="L21" i="10"/>
  <c r="N21" i="10" s="1"/>
  <c r="X29" i="10"/>
  <c r="R27" i="11"/>
  <c r="AF9" i="2"/>
  <c r="X10" i="2"/>
  <c r="Z14" i="2"/>
  <c r="H15" i="2"/>
  <c r="AJ21" i="2"/>
  <c r="L22" i="2"/>
  <c r="AP24" i="2"/>
  <c r="AR24" i="2" s="1"/>
  <c r="X25" i="2"/>
  <c r="Z25" i="2" s="1"/>
  <c r="AV27" i="2"/>
  <c r="AX27" i="2" s="1"/>
  <c r="L10" i="10"/>
  <c r="N10" i="10" s="1"/>
  <c r="AP12" i="10"/>
  <c r="AR12" i="10" s="1"/>
  <c r="R13" i="10"/>
  <c r="T13" i="10" s="1"/>
  <c r="H14" i="10"/>
  <c r="AT6" i="11"/>
  <c r="AX6" i="11" s="1"/>
  <c r="T10" i="11"/>
  <c r="J6" i="6"/>
  <c r="AH6" i="6"/>
  <c r="J6" i="2"/>
  <c r="AP9" i="2"/>
  <c r="AR9" i="2" s="1"/>
  <c r="AD10" i="2"/>
  <c r="H11" i="2"/>
  <c r="AD14" i="2"/>
  <c r="N15" i="2"/>
  <c r="R19" i="2"/>
  <c r="R20" i="2"/>
  <c r="AP27" i="2"/>
  <c r="AR27" i="2" s="1"/>
  <c r="AF28" i="2"/>
  <c r="H29" i="2"/>
  <c r="AR29" i="2"/>
  <c r="AP9" i="10"/>
  <c r="X10" i="10"/>
  <c r="Z10" i="10" s="1"/>
  <c r="AD13" i="10"/>
  <c r="AF13" i="10" s="1"/>
  <c r="L14" i="10"/>
  <c r="N14" i="10" s="1"/>
  <c r="AD16" i="10"/>
  <c r="AD17" i="10"/>
  <c r="Z31" i="10"/>
  <c r="AJ8" i="11"/>
  <c r="AL8" i="11" s="1"/>
  <c r="AD10" i="11"/>
  <c r="AF10" i="11" s="1"/>
  <c r="AP11" i="11"/>
  <c r="T15" i="11"/>
  <c r="AX16" i="11"/>
  <c r="L20" i="11"/>
  <c r="N20" i="11" s="1"/>
  <c r="N22" i="11"/>
  <c r="X24" i="11"/>
  <c r="Z24" i="11" s="1"/>
  <c r="H25" i="11"/>
  <c r="R28" i="11"/>
  <c r="L6" i="6"/>
  <c r="J19" i="9"/>
  <c r="AH19" i="9"/>
  <c r="AD9" i="11"/>
  <c r="AF9" i="11" s="1"/>
  <c r="AT6" i="9"/>
  <c r="AB6" i="2"/>
  <c r="AJ10" i="2"/>
  <c r="AF14" i="2"/>
  <c r="X15" i="2"/>
  <c r="Z15" i="2" s="1"/>
  <c r="X19" i="2"/>
  <c r="AD20" i="2"/>
  <c r="H26" i="2"/>
  <c r="AL13" i="10"/>
  <c r="X22" i="10"/>
  <c r="AD12" i="11"/>
  <c r="AF12" i="11" s="1"/>
  <c r="AJ17" i="11"/>
  <c r="AL17" i="11" s="1"/>
  <c r="T20" i="11"/>
  <c r="X22" i="11"/>
  <c r="AV23" i="11"/>
  <c r="AX23" i="11" s="1"/>
  <c r="AD24" i="11"/>
  <c r="AF24" i="11" s="1"/>
  <c r="R25" i="11"/>
  <c r="T25" i="11" s="1"/>
  <c r="H26" i="11"/>
  <c r="N6" i="6"/>
  <c r="J6" i="9"/>
  <c r="AH6" i="9"/>
  <c r="AD30" i="9"/>
  <c r="P32" i="9"/>
  <c r="AN32" i="9"/>
  <c r="AP14" i="10"/>
  <c r="AR14" i="10" s="1"/>
  <c r="H10" i="11"/>
  <c r="R23" i="11"/>
  <c r="T23" i="11" s="1"/>
  <c r="AF10" i="2"/>
  <c r="X11" i="2"/>
  <c r="AP14" i="2"/>
  <c r="AR14" i="2" s="1"/>
  <c r="R15" i="2"/>
  <c r="T15" i="2" s="1"/>
  <c r="AJ18" i="2"/>
  <c r="T19" i="2"/>
  <c r="X22" i="2"/>
  <c r="AF25" i="2"/>
  <c r="R26" i="2"/>
  <c r="T26" i="2" s="1"/>
  <c r="AJ28" i="2"/>
  <c r="L31" i="2"/>
  <c r="N31" i="2" s="1"/>
  <c r="AP13" i="10"/>
  <c r="AR13" i="10" s="1"/>
  <c r="AD14" i="10"/>
  <c r="AF14" i="10" s="1"/>
  <c r="AP17" i="10"/>
  <c r="AR17" i="10" s="1"/>
  <c r="AJ21" i="10"/>
  <c r="AL21" i="10" s="1"/>
  <c r="T22" i="10"/>
  <c r="AJ27" i="10"/>
  <c r="AL27" i="10" s="1"/>
  <c r="H18" i="11"/>
  <c r="T22" i="11"/>
  <c r="X25" i="11"/>
  <c r="P6" i="6"/>
  <c r="AN6" i="6"/>
  <c r="AJ6" i="9"/>
  <c r="AJ30" i="9"/>
  <c r="AR31" i="10"/>
  <c r="L12" i="10"/>
  <c r="N12" i="10" s="1"/>
  <c r="Z22" i="2"/>
  <c r="AL25" i="2"/>
  <c r="Z26" i="2"/>
  <c r="Z31" i="2"/>
  <c r="Z14" i="10"/>
  <c r="AV21" i="10"/>
  <c r="AX21" i="10" s="1"/>
  <c r="AF24" i="10"/>
  <c r="T28" i="10"/>
  <c r="AJ31" i="10"/>
  <c r="AL31" i="10" s="1"/>
  <c r="T13" i="11"/>
  <c r="AJ15" i="11"/>
  <c r="AL15" i="11" s="1"/>
  <c r="AP17" i="11"/>
  <c r="AR17" i="11" s="1"/>
  <c r="N26" i="11"/>
  <c r="AJ28" i="11"/>
  <c r="AL28" i="11" s="1"/>
  <c r="L29" i="11"/>
  <c r="L31" i="11"/>
  <c r="N31" i="11" s="1"/>
  <c r="R6" i="6"/>
  <c r="P19" i="9"/>
  <c r="AN19" i="9"/>
  <c r="AJ28" i="10"/>
  <c r="AL28" i="10" s="1"/>
  <c r="AX10" i="11"/>
  <c r="L8" i="2"/>
  <c r="N8" i="2" s="1"/>
  <c r="Z10" i="2"/>
  <c r="AJ11" i="2"/>
  <c r="R12" i="2"/>
  <c r="T12" i="2" s="1"/>
  <c r="AF15" i="2"/>
  <c r="AJ19" i="2"/>
  <c r="H21" i="2"/>
  <c r="AJ25" i="2"/>
  <c r="AD26" i="2"/>
  <c r="H27" i="2"/>
  <c r="AD31" i="2"/>
  <c r="L8" i="10"/>
  <c r="N8" i="10" s="1"/>
  <c r="AP10" i="10"/>
  <c r="AR10" i="10" s="1"/>
  <c r="AJ19" i="10"/>
  <c r="R20" i="10"/>
  <c r="T20" i="10" s="1"/>
  <c r="AP21" i="10"/>
  <c r="AR21" i="10" s="1"/>
  <c r="AJ22" i="10"/>
  <c r="AP24" i="10"/>
  <c r="AR24" i="10" s="1"/>
  <c r="X25" i="10"/>
  <c r="Z25" i="10" s="1"/>
  <c r="AD28" i="10"/>
  <c r="AF28" i="10" s="1"/>
  <c r="P6" i="11"/>
  <c r="T6" i="11" s="1"/>
  <c r="AR8" i="11"/>
  <c r="AP10" i="11"/>
  <c r="AR10" i="11" s="1"/>
  <c r="L16" i="11"/>
  <c r="R19" i="11"/>
  <c r="AJ22" i="11"/>
  <c r="H23" i="11"/>
  <c r="AV24" i="11"/>
  <c r="AX24" i="11" s="1"/>
  <c r="AJ25" i="11"/>
  <c r="AL25" i="11" s="1"/>
  <c r="X26" i="11"/>
  <c r="Z26" i="11" s="1"/>
  <c r="R29" i="11"/>
  <c r="AD30" i="11"/>
  <c r="P6" i="9"/>
  <c r="V32" i="9"/>
  <c r="AT32" i="9"/>
  <c r="R27" i="2"/>
  <c r="T27" i="2" s="1"/>
  <c r="AJ16" i="2"/>
  <c r="X8" i="2"/>
  <c r="Z8" i="2" s="1"/>
  <c r="AF11" i="2"/>
  <c r="X12" i="2"/>
  <c r="Z12" i="2" s="1"/>
  <c r="AL15" i="2"/>
  <c r="L17" i="2"/>
  <c r="N17" i="2" s="1"/>
  <c r="R21" i="2"/>
  <c r="T21" i="2" s="1"/>
  <c r="X23" i="2"/>
  <c r="Z23" i="2" s="1"/>
  <c r="AV25" i="2"/>
  <c r="AX25" i="2" s="1"/>
  <c r="AF26" i="2"/>
  <c r="AJ31" i="2"/>
  <c r="X8" i="10"/>
  <c r="Z8" i="10" s="1"/>
  <c r="AD11" i="10"/>
  <c r="AF11" i="10" s="1"/>
  <c r="X20" i="10"/>
  <c r="Z20" i="10" s="1"/>
  <c r="AL24" i="10"/>
  <c r="V6" i="11"/>
  <c r="Z6" i="11" s="1"/>
  <c r="AJ13" i="11"/>
  <c r="AL13" i="11" s="1"/>
  <c r="AP15" i="11"/>
  <c r="AR15" i="11" s="1"/>
  <c r="X19" i="11"/>
  <c r="AJ20" i="11"/>
  <c r="AL20" i="11" s="1"/>
  <c r="AP25" i="11"/>
  <c r="AR25" i="11" s="1"/>
  <c r="AX11" i="2"/>
  <c r="AR8" i="2"/>
  <c r="Z9" i="2"/>
  <c r="V6" i="2"/>
  <c r="AT6" i="2"/>
  <c r="AX6" i="2" s="1"/>
  <c r="AL8" i="2"/>
  <c r="L10" i="2"/>
  <c r="T10" i="2"/>
  <c r="AR10" i="2"/>
  <c r="Z11" i="2"/>
  <c r="H12" i="2"/>
  <c r="AP12" i="2"/>
  <c r="AR12" i="2" s="1"/>
  <c r="L14" i="2"/>
  <c r="N14" i="2" s="1"/>
  <c r="AJ14" i="2"/>
  <c r="R17" i="2"/>
  <c r="T17" i="2" s="1"/>
  <c r="AP17" i="2"/>
  <c r="AR17" i="2" s="1"/>
  <c r="H23" i="2"/>
  <c r="AF23" i="2"/>
  <c r="AD24" i="2"/>
  <c r="Z24" i="2"/>
  <c r="L26" i="2"/>
  <c r="N26" i="2" s="1"/>
  <c r="AJ26" i="2"/>
  <c r="R31" i="2"/>
  <c r="N6" i="10"/>
  <c r="AJ14" i="10"/>
  <c r="AL14" i="10" s="1"/>
  <c r="AL15" i="10"/>
  <c r="N15" i="10"/>
  <c r="AR15" i="10"/>
  <c r="L17" i="10"/>
  <c r="H17" i="10"/>
  <c r="AV17" i="10"/>
  <c r="AX17" i="10" s="1"/>
  <c r="X18" i="10"/>
  <c r="Z18" i="10" s="1"/>
  <c r="R18" i="10"/>
  <c r="T18" i="10" s="1"/>
  <c r="AX19" i="10"/>
  <c r="AV19" i="10"/>
  <c r="AL19" i="10"/>
  <c r="AR19" i="10"/>
  <c r="R9" i="2"/>
  <c r="P6" i="2"/>
  <c r="AN6" i="2"/>
  <c r="AF8" i="2"/>
  <c r="N9" i="2"/>
  <c r="AL9" i="2"/>
  <c r="AL10" i="2"/>
  <c r="L11" i="2"/>
  <c r="N11" i="2" s="1"/>
  <c r="T11" i="2"/>
  <c r="AR11" i="2"/>
  <c r="AJ12" i="2"/>
  <c r="AD13" i="2"/>
  <c r="H17" i="2"/>
  <c r="AF17" i="2"/>
  <c r="X21" i="2"/>
  <c r="Z21" i="2" s="1"/>
  <c r="AL22" i="2"/>
  <c r="N22" i="2"/>
  <c r="AR22" i="2"/>
  <c r="T22" i="2"/>
  <c r="R23" i="2"/>
  <c r="T23" i="2" s="1"/>
  <c r="AP23" i="2"/>
  <c r="AR23" i="2" s="1"/>
  <c r="AV23" i="2"/>
  <c r="AX23" i="2" s="1"/>
  <c r="X28" i="2"/>
  <c r="Z28" i="2"/>
  <c r="H31" i="2"/>
  <c r="AF31" i="2"/>
  <c r="T6" i="10"/>
  <c r="AF6" i="10"/>
  <c r="AL9" i="10"/>
  <c r="N9" i="10"/>
  <c r="AR9" i="10"/>
  <c r="Z9" i="10"/>
  <c r="Z12" i="10"/>
  <c r="R14" i="10"/>
  <c r="T14" i="10" s="1"/>
  <c r="AV10" i="2"/>
  <c r="AX10" i="2" s="1"/>
  <c r="AJ13" i="2"/>
  <c r="AD15" i="2"/>
  <c r="AJ15" i="2"/>
  <c r="X16" i="2"/>
  <c r="X18" i="2"/>
  <c r="L19" i="2"/>
  <c r="AL20" i="2"/>
  <c r="N20" i="2"/>
  <c r="AR20" i="2"/>
  <c r="T20" i="2"/>
  <c r="R22" i="2"/>
  <c r="AJ22" i="2"/>
  <c r="N23" i="2"/>
  <c r="L24" i="2"/>
  <c r="N24" i="2" s="1"/>
  <c r="AJ24" i="2"/>
  <c r="AP26" i="2"/>
  <c r="AR26" i="2" s="1"/>
  <c r="AD27" i="2"/>
  <c r="AJ27" i="2"/>
  <c r="X29" i="2"/>
  <c r="AJ30" i="2"/>
  <c r="AP31" i="2"/>
  <c r="AR31" i="2" s="1"/>
  <c r="AL6" i="10"/>
  <c r="R8" i="10"/>
  <c r="T8" i="10" s="1"/>
  <c r="AL10" i="10"/>
  <c r="X11" i="10"/>
  <c r="AF15" i="10"/>
  <c r="AV15" i="10"/>
  <c r="AX15" i="10" s="1"/>
  <c r="AV16" i="10"/>
  <c r="AX16" i="10" s="1"/>
  <c r="X17" i="10"/>
  <c r="Z17" i="10" s="1"/>
  <c r="R17" i="10"/>
  <c r="T17" i="10" s="1"/>
  <c r="L18" i="10"/>
  <c r="N18" i="10" s="1"/>
  <c r="H18" i="10"/>
  <c r="AV18" i="10"/>
  <c r="AX18" i="10" s="1"/>
  <c r="AF19" i="10"/>
  <c r="AH6" i="2"/>
  <c r="AL17" i="2"/>
  <c r="AR30" i="2"/>
  <c r="AX30" i="2"/>
  <c r="AP30" i="2"/>
  <c r="AL31" i="2"/>
  <c r="T31" i="2"/>
  <c r="AR6" i="10"/>
  <c r="Z6" i="10"/>
  <c r="L11" i="10"/>
  <c r="N11" i="10" s="1"/>
  <c r="H11" i="10"/>
  <c r="X16" i="11"/>
  <c r="R16" i="11"/>
  <c r="R9" i="10"/>
  <c r="T9" i="10" s="1"/>
  <c r="R10" i="10"/>
  <c r="T10" i="10" s="1"/>
  <c r="AV11" i="10"/>
  <c r="AX11" i="10" s="1"/>
  <c r="R15" i="10"/>
  <c r="T15" i="10" s="1"/>
  <c r="AP16" i="10"/>
  <c r="AJ17" i="10"/>
  <c r="AL17" i="10" s="1"/>
  <c r="AJ18" i="10"/>
  <c r="AL18" i="10" s="1"/>
  <c r="AP19" i="10"/>
  <c r="X23" i="10"/>
  <c r="Z23" i="10" s="1"/>
  <c r="H25" i="10"/>
  <c r="L25" i="10"/>
  <c r="N25" i="10" s="1"/>
  <c r="H26" i="10"/>
  <c r="L26" i="10"/>
  <c r="N26" i="10" s="1"/>
  <c r="AR29" i="10"/>
  <c r="T29" i="10"/>
  <c r="Z29" i="10"/>
  <c r="AP29" i="10"/>
  <c r="AF29" i="10"/>
  <c r="N29" i="10"/>
  <c r="AX30" i="10"/>
  <c r="AV30" i="10"/>
  <c r="L31" i="10"/>
  <c r="N31" i="10" s="1"/>
  <c r="H31" i="10"/>
  <c r="H13" i="11"/>
  <c r="L13" i="11"/>
  <c r="N13" i="11" s="1"/>
  <c r="N13" i="2"/>
  <c r="AL13" i="2"/>
  <c r="AL14" i="2"/>
  <c r="AL16" i="2"/>
  <c r="AV18" i="2"/>
  <c r="AX18" i="2" s="1"/>
  <c r="AV19" i="2"/>
  <c r="AV21" i="2"/>
  <c r="AX21" i="2" s="1"/>
  <c r="AV24" i="2"/>
  <c r="AX24" i="2" s="1"/>
  <c r="AV28" i="2"/>
  <c r="AX28" i="2" s="1"/>
  <c r="AV29" i="2"/>
  <c r="Z11" i="10"/>
  <c r="AV12" i="10"/>
  <c r="AX12" i="10" s="1"/>
  <c r="AR18" i="10"/>
  <c r="R22" i="10"/>
  <c r="AD22" i="10"/>
  <c r="AV24" i="10"/>
  <c r="AX24" i="10" s="1"/>
  <c r="AD25" i="10"/>
  <c r="AF25" i="10" s="1"/>
  <c r="AD26" i="10"/>
  <c r="AF26" i="10" s="1"/>
  <c r="AD29" i="10"/>
  <c r="AR30" i="10"/>
  <c r="AL14" i="11"/>
  <c r="N14" i="11"/>
  <c r="Z14" i="11"/>
  <c r="AR14" i="11"/>
  <c r="H14" i="11"/>
  <c r="L18" i="11"/>
  <c r="N18" i="11" s="1"/>
  <c r="R18" i="11"/>
  <c r="T18" i="11" s="1"/>
  <c r="Z19" i="2"/>
  <c r="AX19" i="2"/>
  <c r="Z29" i="2"/>
  <c r="AX29" i="2"/>
  <c r="T11" i="10"/>
  <c r="N17" i="10"/>
  <c r="AF17" i="10"/>
  <c r="AF18" i="10"/>
  <c r="X19" i="10"/>
  <c r="L20" i="10"/>
  <c r="N20" i="10" s="1"/>
  <c r="X21" i="10"/>
  <c r="Z21" i="10" s="1"/>
  <c r="L22" i="10"/>
  <c r="AL22" i="10"/>
  <c r="N22" i="10"/>
  <c r="Z22" i="10"/>
  <c r="H22" i="10"/>
  <c r="AV22" i="10"/>
  <c r="AX22" i="10" s="1"/>
  <c r="AR23" i="10"/>
  <c r="T23" i="10"/>
  <c r="H24" i="10"/>
  <c r="AX26" i="10"/>
  <c r="AD27" i="10"/>
  <c r="AF27" i="10" s="1"/>
  <c r="AV29" i="10"/>
  <c r="L30" i="10"/>
  <c r="AX13" i="11"/>
  <c r="X30" i="10"/>
  <c r="L8" i="11"/>
  <c r="N8" i="11" s="1"/>
  <c r="H8" i="11"/>
  <c r="L9" i="11"/>
  <c r="N9" i="11" s="1"/>
  <c r="H9" i="11"/>
  <c r="AL11" i="11"/>
  <c r="Z11" i="11"/>
  <c r="X12" i="11"/>
  <c r="Z12" i="11" s="1"/>
  <c r="AJ12" i="11"/>
  <c r="AL12" i="11" s="1"/>
  <c r="AR12" i="11"/>
  <c r="L23" i="10"/>
  <c r="N23" i="10" s="1"/>
  <c r="Z24" i="10"/>
  <c r="AV25" i="10"/>
  <c r="AX25" i="10" s="1"/>
  <c r="AV26" i="10"/>
  <c r="AV27" i="10"/>
  <c r="AX27" i="10" s="1"/>
  <c r="N28" i="10"/>
  <c r="AV28" i="10"/>
  <c r="AX28" i="10" s="1"/>
  <c r="L29" i="10"/>
  <c r="AP30" i="10"/>
  <c r="N6" i="11"/>
  <c r="Z10" i="11"/>
  <c r="AL10" i="11"/>
  <c r="N10" i="11"/>
  <c r="H11" i="11"/>
  <c r="T11" i="11"/>
  <c r="AF11" i="11"/>
  <c r="AR11" i="11"/>
  <c r="L12" i="11"/>
  <c r="N12" i="11" s="1"/>
  <c r="H12" i="11"/>
  <c r="R14" i="11"/>
  <c r="AD14" i="11"/>
  <c r="AP14" i="11"/>
  <c r="AD18" i="11"/>
  <c r="AF18" i="11" s="1"/>
  <c r="AR29" i="11"/>
  <c r="T29" i="11"/>
  <c r="AX29" i="11"/>
  <c r="Z29" i="11"/>
  <c r="AP30" i="11"/>
  <c r="AV31" i="10"/>
  <c r="AX31" i="10" s="1"/>
  <c r="AV8" i="11"/>
  <c r="AX8" i="11" s="1"/>
  <c r="AV9" i="11"/>
  <c r="AX9" i="11" s="1"/>
  <c r="AV12" i="11"/>
  <c r="AX12" i="11" s="1"/>
  <c r="Z15" i="11"/>
  <c r="Z17" i="11"/>
  <c r="AV18" i="11"/>
  <c r="AX18" i="11" s="1"/>
  <c r="Z20" i="11"/>
  <c r="L21" i="11"/>
  <c r="N21" i="11" s="1"/>
  <c r="AD25" i="11"/>
  <c r="AF25" i="11" s="1"/>
  <c r="Z25" i="11"/>
  <c r="X27" i="11"/>
  <c r="AV27" i="11"/>
  <c r="AX27" i="11" s="1"/>
  <c r="N28" i="11"/>
  <c r="AR28" i="11"/>
  <c r="T28" i="11"/>
  <c r="H29" i="11"/>
  <c r="AF29" i="11"/>
  <c r="Z31" i="11"/>
  <c r="N24" i="11"/>
  <c r="AR24" i="11"/>
  <c r="H31" i="11"/>
  <c r="AF31" i="11"/>
  <c r="T31" i="10"/>
  <c r="T8" i="11"/>
  <c r="T9" i="11"/>
  <c r="T12" i="11"/>
  <c r="AX14" i="11"/>
  <c r="H15" i="11"/>
  <c r="AJ16" i="11"/>
  <c r="AL16" i="11" s="1"/>
  <c r="AR16" i="11"/>
  <c r="H17" i="11"/>
  <c r="AX17" i="11"/>
  <c r="X18" i="11"/>
  <c r="Z18" i="11" s="1"/>
  <c r="AV19" i="11"/>
  <c r="H20" i="11"/>
  <c r="AX20" i="11"/>
  <c r="X21" i="11"/>
  <c r="Z21" i="11" s="1"/>
  <c r="R24" i="11"/>
  <c r="T24" i="11" s="1"/>
  <c r="AJ24" i="11"/>
  <c r="AL24" i="11" s="1"/>
  <c r="L25" i="11"/>
  <c r="N25" i="11" s="1"/>
  <c r="AR27" i="11"/>
  <c r="T27" i="11"/>
  <c r="Z27" i="11"/>
  <c r="H27" i="11"/>
  <c r="H28" i="11"/>
  <c r="AF28" i="11"/>
  <c r="N29" i="11"/>
  <c r="AL29" i="11"/>
  <c r="L30" i="11"/>
  <c r="R31" i="11"/>
  <c r="T31" i="11" s="1"/>
  <c r="AP31" i="11"/>
  <c r="AR31" i="11" s="1"/>
  <c r="AV31" i="11"/>
  <c r="AX31" i="11" s="1"/>
  <c r="N16" i="9"/>
  <c r="AL16" i="9"/>
  <c r="T29" i="9"/>
  <c r="AR29" i="9"/>
  <c r="B29" i="9"/>
  <c r="Z29" i="9"/>
  <c r="BV29" i="9"/>
  <c r="AV21" i="11"/>
  <c r="AX21" i="11" s="1"/>
  <c r="AV22" i="11"/>
  <c r="AX22" i="11" s="1"/>
  <c r="AV25" i="11"/>
  <c r="AX25" i="11" s="1"/>
  <c r="H29" i="9"/>
  <c r="AF29" i="9"/>
  <c r="BT17" i="9"/>
  <c r="BH30" i="9"/>
  <c r="BX36" i="6"/>
  <c r="BZ36" i="6"/>
  <c r="BR36" i="6"/>
  <c r="BT36" i="6"/>
  <c r="AX16" i="9"/>
  <c r="BD29" i="9"/>
  <c r="BJ29" i="9"/>
  <c r="BP29" i="9"/>
  <c r="AJ6" i="2" l="1"/>
  <c r="AD6" i="2"/>
  <c r="AJ6" i="10"/>
  <c r="AD6" i="10"/>
  <c r="AF6" i="11"/>
  <c r="R6" i="10"/>
  <c r="H6" i="11"/>
  <c r="AV6" i="2"/>
  <c r="X6" i="11"/>
  <c r="X6" i="10"/>
  <c r="R6" i="2"/>
  <c r="AP6" i="11"/>
  <c r="X6" i="2"/>
  <c r="AD6" i="11"/>
  <c r="L6" i="2"/>
  <c r="AL6" i="11"/>
  <c r="AP6" i="10"/>
  <c r="N10" i="2"/>
  <c r="AJ6" i="11"/>
  <c r="AF14" i="11"/>
  <c r="Z18" i="2"/>
  <c r="AR16" i="10"/>
  <c r="T9" i="2"/>
  <c r="AV6" i="10"/>
  <c r="AP6" i="2"/>
  <c r="L6" i="10"/>
  <c r="R6" i="11"/>
  <c r="L6" i="11"/>
  <c r="AV6" i="11"/>
  <c r="T14" i="11"/>
  <c r="Z6" i="2"/>
  <c r="AF6" i="2"/>
  <c r="H6" i="2"/>
  <c r="N6" i="2"/>
  <c r="AR6" i="2"/>
  <c r="AL6" i="2"/>
  <c r="T6" i="2"/>
  <c r="CB36" i="6"/>
  <c r="BV36" i="6"/>
</calcChain>
</file>

<file path=xl/sharedStrings.xml><?xml version="1.0" encoding="utf-8"?>
<sst xmlns="http://schemas.openxmlformats.org/spreadsheetml/2006/main" count="2022" uniqueCount="451">
  <si>
    <t>（金額単位：万円）</t>
    <rPh sb="1" eb="3">
      <t>キンガク</t>
    </rPh>
    <rPh sb="3" eb="5">
      <t>タンイ</t>
    </rPh>
    <rPh sb="6" eb="8">
      <t>マンエン</t>
    </rPh>
    <phoneticPr fontId="7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</si>
  <si>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</si>
  <si>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</si>
  <si>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指数</t>
    <rPh sb="0" eb="2">
      <t>シスウ</t>
    </rPh>
    <phoneticPr fontId="5"/>
  </si>
  <si>
    <t>総数</t>
    <rPh sb="0" eb="2">
      <t>ソウスウ</t>
    </rPh>
    <phoneticPr fontId="7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</si>
  <si>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7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</si>
  <si>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7"/>
  </si>
  <si>
    <t>地区名</t>
    <rPh sb="0" eb="3">
      <t>チクメイ</t>
    </rPh>
    <phoneticPr fontId="5"/>
  </si>
  <si>
    <t>総数</t>
    <rPh sb="0" eb="2">
      <t>ソウスウ</t>
    </rPh>
    <phoneticPr fontId="5"/>
  </si>
  <si>
    <t>北西部地区</t>
    <rPh sb="0" eb="3">
      <t>ホクセイブ</t>
    </rPh>
    <rPh sb="3" eb="5">
      <t>チク</t>
    </rPh>
    <phoneticPr fontId="5"/>
  </si>
  <si>
    <t>塩谷地区</t>
    <rPh sb="0" eb="2">
      <t>シオヤ</t>
    </rPh>
    <rPh sb="2" eb="4">
      <t>チク</t>
    </rPh>
    <phoneticPr fontId="5"/>
  </si>
  <si>
    <t>長橋・オタモイ地区</t>
    <rPh sb="0" eb="2">
      <t>ナガハシ</t>
    </rPh>
    <rPh sb="7" eb="9">
      <t>チク</t>
    </rPh>
    <phoneticPr fontId="5"/>
  </si>
  <si>
    <t>高島地区</t>
    <rPh sb="0" eb="2">
      <t>タカシマ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</si>
  <si>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</si>
  <si>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手宮地区</t>
    <rPh sb="0" eb="1">
      <t>テ</t>
    </rPh>
    <rPh sb="1" eb="3">
      <t>ミヤチ</t>
    </rPh>
    <rPh sb="3" eb="4">
      <t>ク</t>
    </rPh>
    <phoneticPr fontId="5"/>
  </si>
  <si>
    <t>中央地区</t>
    <rPh sb="0" eb="2">
      <t>チュウオウ</t>
    </rPh>
    <rPh sb="2" eb="4">
      <t>チク</t>
    </rPh>
    <phoneticPr fontId="5"/>
  </si>
  <si>
    <t>山手地区</t>
    <rPh sb="0" eb="2">
      <t>ヤマテ</t>
    </rPh>
    <rPh sb="2" eb="4">
      <t>チク</t>
    </rPh>
    <phoneticPr fontId="5"/>
  </si>
  <si>
    <t>南小樽地区</t>
    <rPh sb="0" eb="3">
      <t>ミナミオタル</t>
    </rPh>
    <rPh sb="3" eb="5">
      <t>チク</t>
    </rPh>
    <phoneticPr fontId="5"/>
  </si>
  <si>
    <t>東南部地区</t>
    <rPh sb="0" eb="3">
      <t>トウナンブ</t>
    </rPh>
    <rPh sb="3" eb="5">
      <t>チク</t>
    </rPh>
    <phoneticPr fontId="5"/>
  </si>
  <si>
    <t>朝里地区</t>
    <rPh sb="0" eb="2">
      <t>アサリ</t>
    </rPh>
    <rPh sb="2" eb="4">
      <t>チク</t>
    </rPh>
    <phoneticPr fontId="5"/>
  </si>
  <si>
    <t>銭函地区</t>
    <rPh sb="0" eb="2">
      <t>ゼニバコ</t>
    </rPh>
    <rPh sb="2" eb="4">
      <t>チク</t>
    </rPh>
    <phoneticPr fontId="5"/>
  </si>
  <si>
    <t>石狩湾新港地区</t>
    <rPh sb="0" eb="2">
      <t>イシカリ</t>
    </rPh>
    <rPh sb="2" eb="3">
      <t>ワン</t>
    </rPh>
    <rPh sb="3" eb="5">
      <t>シンコウ</t>
    </rPh>
    <rPh sb="5" eb="7">
      <t>チク</t>
    </rPh>
    <phoneticPr fontId="5"/>
  </si>
  <si>
    <t>（蘭島、忍路、桃内、塩谷）</t>
    <rPh sb="1" eb="3">
      <t>ランシマ</t>
    </rPh>
    <rPh sb="4" eb="6">
      <t>オショロ</t>
    </rPh>
    <rPh sb="7" eb="9">
      <t>モモナイ</t>
    </rPh>
    <rPh sb="10" eb="12">
      <t>シオヤ</t>
    </rPh>
    <phoneticPr fontId="5"/>
  </si>
  <si>
    <t>（祝津、赤岩、高島）</t>
    <rPh sb="1" eb="3">
      <t>シュクツ</t>
    </rPh>
    <rPh sb="4" eb="6">
      <t>アカイワ</t>
    </rPh>
    <rPh sb="7" eb="9">
      <t>タカシマ</t>
    </rPh>
    <phoneticPr fontId="5"/>
  </si>
  <si>
    <t>（住之江、住吉町、有幌町、信香町、若松、奥沢、天神、真栄、潮見台、新富町、勝納町、若竹町、築港）</t>
    <rPh sb="1" eb="4">
      <t>スミノエ</t>
    </rPh>
    <rPh sb="5" eb="7">
      <t>スミヨシ</t>
    </rPh>
    <rPh sb="7" eb="8">
      <t>チョウ</t>
    </rPh>
    <rPh sb="9" eb="10">
      <t>ア</t>
    </rPh>
    <rPh sb="10" eb="11">
      <t>ホロ</t>
    </rPh>
    <rPh sb="11" eb="12">
      <t>チョウ</t>
    </rPh>
    <rPh sb="13" eb="15">
      <t>ノブカ</t>
    </rPh>
    <rPh sb="15" eb="16">
      <t>チョウ</t>
    </rPh>
    <rPh sb="17" eb="19">
      <t>ワカマツチョウ</t>
    </rPh>
    <rPh sb="20" eb="22">
      <t>オクサワ</t>
    </rPh>
    <rPh sb="23" eb="25">
      <t>テンジン</t>
    </rPh>
    <rPh sb="26" eb="28">
      <t>マサカエ</t>
    </rPh>
    <rPh sb="29" eb="31">
      <t>シオミ</t>
    </rPh>
    <rPh sb="31" eb="32">
      <t>ダイ</t>
    </rPh>
    <rPh sb="33" eb="36">
      <t>シントミチョウ</t>
    </rPh>
    <rPh sb="37" eb="40">
      <t>カツナイチョウ</t>
    </rPh>
    <rPh sb="41" eb="44">
      <t>ワカタケチョウ</t>
    </rPh>
    <rPh sb="45" eb="47">
      <t>チッコウ</t>
    </rPh>
    <phoneticPr fontId="5"/>
  </si>
  <si>
    <t>（桜、船浜町、朝里、新光、望洋台、新光町、朝里川温泉）</t>
    <rPh sb="1" eb="2">
      <t>サクラ</t>
    </rPh>
    <rPh sb="3" eb="4">
      <t>フナ</t>
    </rPh>
    <rPh sb="4" eb="5">
      <t>ハマ</t>
    </rPh>
    <rPh sb="5" eb="6">
      <t>チョウ</t>
    </rPh>
    <rPh sb="7" eb="9">
      <t>アサリ</t>
    </rPh>
    <rPh sb="10" eb="12">
      <t>シンコウ</t>
    </rPh>
    <rPh sb="13" eb="16">
      <t>ボウヨウダイ</t>
    </rPh>
    <rPh sb="17" eb="19">
      <t>シンコウ</t>
    </rPh>
    <rPh sb="19" eb="20">
      <t>チョウ</t>
    </rPh>
    <rPh sb="21" eb="23">
      <t>アサリ</t>
    </rPh>
    <rPh sb="23" eb="24">
      <t>カワ</t>
    </rPh>
    <rPh sb="24" eb="26">
      <t>オンセン</t>
    </rPh>
    <phoneticPr fontId="5"/>
  </si>
  <si>
    <t>塩谷地区</t>
    <rPh sb="0" eb="1">
      <t>シオ</t>
    </rPh>
    <rPh sb="1" eb="2">
      <t>タニ</t>
    </rPh>
    <rPh sb="2" eb="3">
      <t>チ</t>
    </rPh>
    <rPh sb="3" eb="4">
      <t>ク</t>
    </rPh>
    <phoneticPr fontId="5"/>
  </si>
  <si>
    <t>高島地区</t>
    <rPh sb="0" eb="1">
      <t>タカ</t>
    </rPh>
    <rPh sb="1" eb="2">
      <t>シマ</t>
    </rPh>
    <rPh sb="2" eb="3">
      <t>チ</t>
    </rPh>
    <rPh sb="3" eb="4">
      <t>ク</t>
    </rPh>
    <phoneticPr fontId="5"/>
  </si>
  <si>
    <t>手宮地区</t>
    <rPh sb="0" eb="1">
      <t>テ</t>
    </rPh>
    <rPh sb="1" eb="2">
      <t>ミヤ</t>
    </rPh>
    <rPh sb="2" eb="3">
      <t>チ</t>
    </rPh>
    <rPh sb="3" eb="4">
      <t>ク</t>
    </rPh>
    <phoneticPr fontId="5"/>
  </si>
  <si>
    <t>中央地区</t>
    <rPh sb="0" eb="1">
      <t>ナカ</t>
    </rPh>
    <rPh sb="1" eb="2">
      <t>ヒサシ</t>
    </rPh>
    <rPh sb="2" eb="3">
      <t>チ</t>
    </rPh>
    <rPh sb="3" eb="4">
      <t>ク</t>
    </rPh>
    <phoneticPr fontId="5"/>
  </si>
  <si>
    <t>山手地区</t>
    <rPh sb="0" eb="1">
      <t>ヤマ</t>
    </rPh>
    <rPh sb="1" eb="2">
      <t>テ</t>
    </rPh>
    <rPh sb="2" eb="3">
      <t>チ</t>
    </rPh>
    <rPh sb="3" eb="4">
      <t>ク</t>
    </rPh>
    <phoneticPr fontId="5"/>
  </si>
  <si>
    <t>南小樽地区</t>
    <rPh sb="0" eb="1">
      <t>ミナミ</t>
    </rPh>
    <rPh sb="1" eb="2">
      <t>ショウ</t>
    </rPh>
    <rPh sb="2" eb="3">
      <t>タル</t>
    </rPh>
    <rPh sb="3" eb="4">
      <t>チ</t>
    </rPh>
    <rPh sb="4" eb="5">
      <t>ク</t>
    </rPh>
    <phoneticPr fontId="5"/>
  </si>
  <si>
    <t>-</t>
  </si>
  <si>
    <t>平　成　１６　年</t>
    <rPh sb="0" eb="1">
      <t>ヒラ</t>
    </rPh>
    <rPh sb="2" eb="3">
      <t>シゲル</t>
    </rPh>
    <rPh sb="7" eb="8">
      <t>ネン</t>
    </rPh>
    <phoneticPr fontId="5"/>
  </si>
  <si>
    <t>平　成　１７　年</t>
    <rPh sb="0" eb="1">
      <t>ヒラ</t>
    </rPh>
    <rPh sb="2" eb="3">
      <t>シゲル</t>
    </rPh>
    <rPh sb="7" eb="8">
      <t>ネン</t>
    </rPh>
    <phoneticPr fontId="5"/>
  </si>
  <si>
    <t xml:space="preserve"> </t>
  </si>
  <si>
    <t>平　成　１８　年</t>
    <rPh sb="0" eb="1">
      <t>ヒラ</t>
    </rPh>
    <rPh sb="2" eb="3">
      <t>シゲル</t>
    </rPh>
    <rPh sb="7" eb="8">
      <t>ネン</t>
    </rPh>
    <phoneticPr fontId="5"/>
  </si>
  <si>
    <t>平　成　１９　年</t>
    <rPh sb="0" eb="1">
      <t>ヒラ</t>
    </rPh>
    <rPh sb="2" eb="3">
      <t>シゲル</t>
    </rPh>
    <rPh sb="7" eb="8">
      <t>ネン</t>
    </rPh>
    <phoneticPr fontId="5"/>
  </si>
  <si>
    <t>皆増</t>
    <rPh sb="0" eb="2">
      <t>カイゾウ</t>
    </rPh>
    <phoneticPr fontId="5"/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</si>
  <si>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</si>
  <si>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7"/>
  </si>
  <si>
    <t>平　成　２０　年</t>
    <rPh sb="0" eb="1">
      <t>ヒラ</t>
    </rPh>
    <rPh sb="2" eb="3">
      <t>シゲル</t>
    </rPh>
    <rPh sb="7" eb="8">
      <t>ネン</t>
    </rPh>
    <phoneticPr fontId="5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</si>
  <si>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</si>
  <si>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</si>
  <si>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</si>
  <si>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皆減</t>
    <rPh sb="0" eb="2">
      <t>カイゲン</t>
    </rPh>
    <phoneticPr fontId="5"/>
  </si>
  <si>
    <t>事業所数</t>
    <rPh sb="0" eb="2">
      <t>ジギョウ</t>
    </rPh>
    <phoneticPr fontId="7"/>
  </si>
  <si>
    <t>従業者数</t>
    <rPh sb="0" eb="2">
      <t>ジュウギョウ</t>
    </rPh>
    <phoneticPr fontId="7"/>
  </si>
  <si>
    <t>製造品出荷額等</t>
    <rPh sb="0" eb="1">
      <t>セイ</t>
    </rPh>
    <rPh sb="1" eb="2">
      <t>ヅクリ</t>
    </rPh>
    <rPh sb="2" eb="3">
      <t>ヒン</t>
    </rPh>
    <phoneticPr fontId="7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</si>
  <si>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</si>
  <si>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</si>
  <si>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</si>
  <si>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</si>
  <si>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7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</si>
  <si>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</si>
  <si>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</si>
  <si>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</si>
  <si>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指 数</t>
    <rPh sb="0" eb="1">
      <t>ユビ</t>
    </rPh>
    <rPh sb="2" eb="3">
      <t>スウ</t>
    </rPh>
    <phoneticPr fontId="5"/>
  </si>
  <si>
    <t>１事業所
当 た り
出荷額等</t>
    <rPh sb="1" eb="4">
      <t>ジギョウショ</t>
    </rPh>
    <rPh sb="5" eb="6">
      <t>ア</t>
    </rPh>
    <phoneticPr fontId="7"/>
  </si>
  <si>
    <t>１事業所
当 た り
従業者数</t>
    <rPh sb="1" eb="4">
      <t>ジギョウショ</t>
    </rPh>
    <rPh sb="5" eb="6">
      <t>ア</t>
    </rPh>
    <phoneticPr fontId="7"/>
  </si>
  <si>
    <t>１　　人
当 た り
出荷額等</t>
    <phoneticPr fontId="7"/>
  </si>
  <si>
    <t>指 数</t>
    <rPh sb="0" eb="1">
      <t>ユビ</t>
    </rPh>
    <rPh sb="2" eb="3">
      <t>スウ</t>
    </rPh>
    <phoneticPr fontId="4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</si>
  <si>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</si>
  <si>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7"/>
  </si>
  <si>
    <t>増減数</t>
    <phoneticPr fontId="5"/>
  </si>
  <si>
    <t>対前年
増減数</t>
    <phoneticPr fontId="4"/>
  </si>
  <si>
    <t>従業者数</t>
    <phoneticPr fontId="4"/>
  </si>
  <si>
    <t>対前年増減数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</si>
  <si>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</si>
  <si>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</si>
  <si>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7"/>
  </si>
  <si>
    <t>１　　人
当 た り
製 造 品
出荷額等</t>
    <rPh sb="11" eb="12">
      <t>セイ</t>
    </rPh>
    <rPh sb="13" eb="14">
      <t>ヅクリ</t>
    </rPh>
    <rPh sb="15" eb="16">
      <t>ヒン</t>
    </rPh>
    <phoneticPr fontId="7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</si>
  <si>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</si>
  <si>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</si>
  <si>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</si>
  <si>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</si>
  <si>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</si>
  <si>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</si>
  <si>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</si>
  <si>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</si>
  <si>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</si>
  <si>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</si>
  <si>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</si>
  <si>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</si>
  <si>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</si>
  <si>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</si>
  <si>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</si>
  <si>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</si>
  <si>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</si>
  <si>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</si>
  <si>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</si>
  <si>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</si>
  <si>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-</t>
    <phoneticPr fontId="7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</si>
  <si>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</si>
  <si>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</si>
  <si>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</si>
  <si>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</si>
  <si>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</si>
  <si>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</si>
  <si>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</si>
  <si>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</si>
  <si>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</si>
  <si>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</si>
  <si>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</si>
  <si>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</si>
  <si>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製 造 品
出荷額等</t>
    <phoneticPr fontId="4"/>
  </si>
  <si>
    <t>平　成　２１　年</t>
    <rPh sb="0" eb="1">
      <t>ヒラ</t>
    </rPh>
    <rPh sb="2" eb="3">
      <t>シゲル</t>
    </rPh>
    <rPh sb="7" eb="8">
      <t>ネン</t>
    </rPh>
    <phoneticPr fontId="5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</si>
  <si>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</si>
  <si>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16"/>
  </si>
  <si>
    <t>事業所数</t>
    <rPh sb="0" eb="3">
      <t>ジギョウショ</t>
    </rPh>
    <rPh sb="3" eb="4">
      <t>スウ</t>
    </rPh>
    <phoneticPr fontId="16"/>
  </si>
  <si>
    <t>従業者数</t>
    <rPh sb="0" eb="3">
      <t>ジュウギョウシャ</t>
    </rPh>
    <rPh sb="3" eb="4">
      <t>スウ</t>
    </rPh>
    <phoneticPr fontId="16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</si>
  <si>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</si>
  <si>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</si>
  <si>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</si>
  <si>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</si>
  <si>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</si>
  <si>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</si>
  <si>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</si>
  <si>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</si>
  <si>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</si>
  <si>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</si>
  <si>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</si>
  <si>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</si>
  <si>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</si>
  <si>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</si>
  <si>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</si>
  <si>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</si>
  <si>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</si>
  <si>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</si>
  <si>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</si>
  <si>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</si>
  <si>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</si>
  <si>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</si>
  <si>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</si>
  <si>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</si>
  <si>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</si>
  <si>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</si>
  <si>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</si>
  <si>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</si>
  <si>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</si>
  <si>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</si>
  <si>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</si>
  <si>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</si>
  <si>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</si>
  <si>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</si>
  <si>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</si>
  <si>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</si>
  <si>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</si>
  <si>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</si>
  <si>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</si>
  <si>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</si>
  <si>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</si>
  <si>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</si>
  <si>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</si>
  <si>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</si>
  <si>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</si>
  <si>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</si>
  <si>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</si>
  <si>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</si>
  <si>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</si>
  <si>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</si>
  <si>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</si>
  <si>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</si>
  <si>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</si>
  <si>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</si>
  <si>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</si>
  <si>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</si>
  <si>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</si>
  <si>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</si>
  <si>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</si>
  <si>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</si>
  <si>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</si>
  <si>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</si>
  <si>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</si>
  <si>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</si>
  <si>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</si>
  <si>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</si>
  <si>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</si>
  <si>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</si>
  <si>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</si>
  <si>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</si>
  <si>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</si>
  <si>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</si>
  <si>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</si>
  <si>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</si>
  <si>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</si>
  <si>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</si>
  <si>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</si>
  <si>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</si>
  <si>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</si>
  <si>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</si>
  <si>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</si>
  <si>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</si>
  <si>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</si>
  <si>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骨材・石工品等製造業</t>
  </si>
  <si>
    <t>22</t>
  </si>
  <si>
    <t>鉄鋼業</t>
  </si>
  <si>
    <t>225</t>
  </si>
  <si>
    <t>鉄素形材製造業</t>
  </si>
  <si>
    <t>23</t>
  </si>
  <si>
    <t>非鉄金属製造業</t>
  </si>
  <si>
    <t>235</t>
  </si>
  <si>
    <t>非鉄金属素形材製造業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</si>
  <si>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</si>
  <si>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</si>
  <si>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</si>
  <si>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</si>
  <si>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</si>
  <si>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</si>
  <si>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</si>
  <si>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</si>
  <si>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</si>
  <si>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</si>
  <si>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</si>
  <si>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</si>
  <si>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</si>
  <si>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</si>
  <si>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</si>
  <si>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</si>
  <si>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</si>
  <si>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264</t>
  </si>
  <si>
    <t>生活関連産業用機械製造業</t>
  </si>
  <si>
    <t>266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</si>
  <si>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</si>
  <si>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</si>
  <si>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</si>
  <si>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</si>
  <si>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</si>
  <si>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</si>
  <si>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18"/>
  </si>
  <si>
    <t>289</t>
  </si>
  <si>
    <t>29</t>
  </si>
  <si>
    <t>291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</si>
  <si>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</si>
  <si>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</si>
  <si>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</si>
  <si>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</si>
  <si>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</si>
  <si>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</si>
  <si>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</si>
  <si>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</si>
  <si>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</si>
  <si>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</si>
  <si>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16"/>
  </si>
  <si>
    <t>製材業，木製品製造業</t>
    <phoneticPr fontId="18"/>
  </si>
  <si>
    <t>木製容器製造業（竹，とうを含む）</t>
    <phoneticPr fontId="18"/>
  </si>
  <si>
    <t>プラスチックフィルム・シート・
床材・合成皮革製造業</t>
    <phoneticPr fontId="18"/>
  </si>
  <si>
    <t>ブリキ缶・その他のめっき板等製品製造業</t>
    <phoneticPr fontId="16"/>
  </si>
  <si>
    <t>建設用・建築用金属製品製造業
（製缶板金業を含む)</t>
    <phoneticPr fontId="18"/>
  </si>
  <si>
    <t>その他の電子部品・デバイス・
電子回路製造業</t>
    <phoneticPr fontId="18"/>
  </si>
  <si>
    <t>染色整理業</t>
    <rPh sb="0" eb="2">
      <t>センショク</t>
    </rPh>
    <rPh sb="2" eb="4">
      <t>セイリ</t>
    </rPh>
    <rPh sb="4" eb="5">
      <t>ギョウ</t>
    </rPh>
    <phoneticPr fontId="16"/>
  </si>
  <si>
    <t>綱・網・レース・繊維粗製品製造業</t>
    <phoneticPr fontId="16"/>
  </si>
  <si>
    <t>皆減</t>
    <rPh sb="0" eb="2">
      <t>カイゲン</t>
    </rPh>
    <phoneticPr fontId="5"/>
  </si>
  <si>
    <t>東 南 部 地 区</t>
    <rPh sb="0" eb="1">
      <t>ヒガシ</t>
    </rPh>
    <rPh sb="2" eb="3">
      <t>ミナミ</t>
    </rPh>
    <rPh sb="4" eb="5">
      <t>ブ</t>
    </rPh>
    <rPh sb="6" eb="7">
      <t>チ</t>
    </rPh>
    <rPh sb="8" eb="9">
      <t>ク</t>
    </rPh>
    <phoneticPr fontId="5"/>
  </si>
  <si>
    <t>中  部  地  区</t>
    <rPh sb="0" eb="1">
      <t>ナカ</t>
    </rPh>
    <rPh sb="3" eb="4">
      <t>ブ</t>
    </rPh>
    <rPh sb="6" eb="7">
      <t>チ</t>
    </rPh>
    <rPh sb="9" eb="10">
      <t>ク</t>
    </rPh>
    <phoneticPr fontId="5"/>
  </si>
  <si>
    <t>北 西 部 地 区</t>
    <rPh sb="0" eb="1">
      <t>キタ</t>
    </rPh>
    <rPh sb="2" eb="3">
      <t>ニシ</t>
    </rPh>
    <rPh sb="4" eb="5">
      <t>ブ</t>
    </rPh>
    <rPh sb="6" eb="7">
      <t>チ</t>
    </rPh>
    <rPh sb="8" eb="9">
      <t>ク</t>
    </rPh>
    <phoneticPr fontId="5"/>
  </si>
  <si>
    <t>１事業所当たり製造品出荷額等</t>
    <rPh sb="1" eb="2">
      <t>コト</t>
    </rPh>
    <rPh sb="2" eb="3">
      <t>ギョウ</t>
    </rPh>
    <rPh sb="3" eb="4">
      <t>ショ</t>
    </rPh>
    <rPh sb="4" eb="5">
      <t>ア</t>
    </rPh>
    <rPh sb="7" eb="9">
      <t>セイゾウ</t>
    </rPh>
    <rPh sb="9" eb="10">
      <t>ヒン</t>
    </rPh>
    <rPh sb="10" eb="11">
      <t>デ</t>
    </rPh>
    <rPh sb="11" eb="12">
      <t>ニ</t>
    </rPh>
    <rPh sb="12" eb="13">
      <t>ガク</t>
    </rPh>
    <rPh sb="13" eb="14">
      <t>ナド</t>
    </rPh>
    <phoneticPr fontId="5"/>
  </si>
  <si>
    <t>１事業所当たり従業者数</t>
    <rPh sb="1" eb="2">
      <t>コト</t>
    </rPh>
    <rPh sb="2" eb="3">
      <t>ギョウ</t>
    </rPh>
    <rPh sb="3" eb="4">
      <t>ショ</t>
    </rPh>
    <rPh sb="4" eb="5">
      <t>ア</t>
    </rPh>
    <rPh sb="7" eb="8">
      <t>ジュウ</t>
    </rPh>
    <rPh sb="8" eb="9">
      <t>ギョウ</t>
    </rPh>
    <rPh sb="9" eb="10">
      <t>シャ</t>
    </rPh>
    <rPh sb="10" eb="11">
      <t>カズ</t>
    </rPh>
    <phoneticPr fontId="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</si>
  <si>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</si>
  <si>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5"/>
  </si>
  <si>
    <t>表９ 地 区 別 結 果 表</t>
    <rPh sb="0" eb="1">
      <t>ヒョウ</t>
    </rPh>
    <rPh sb="3" eb="4">
      <t>チ</t>
    </rPh>
    <rPh sb="5" eb="6">
      <t>ク</t>
    </rPh>
    <rPh sb="7" eb="8">
      <t>ベツ</t>
    </rPh>
    <rPh sb="9" eb="10">
      <t>ケツ</t>
    </rPh>
    <rPh sb="11" eb="12">
      <t>カ</t>
    </rPh>
    <rPh sb="13" eb="14">
      <t>ヒョウ</t>
    </rPh>
    <phoneticPr fontId="5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</si>
  <si>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</si>
  <si>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</si>
  <si>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</si>
  <si>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</si>
  <si>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</si>
  <si>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構成比(%)</t>
    <rPh sb="0" eb="3">
      <t>コウセイヒ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</si>
  <si>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</si>
  <si>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16"/>
  </si>
  <si>
    <t>製造品
出荷額等</t>
    <phoneticPr fontId="4"/>
  </si>
  <si>
    <t>構成比
（％）</t>
    <rPh sb="0" eb="3">
      <t>コウセイヒ</t>
    </rPh>
    <phoneticPr fontId="5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</si>
  <si>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7"/>
  </si>
  <si>
    <t>皆減</t>
    <rPh sb="0" eb="2">
      <t>カイゲン</t>
    </rPh>
    <phoneticPr fontId="5"/>
  </si>
  <si>
    <t>皆減</t>
    <rPh sb="0" eb="1">
      <t>カイゲン</t>
    </rPh>
    <phoneticPr fontId="5"/>
  </si>
  <si>
    <t>皆減</t>
    <rPh sb="0" eb="2">
      <t>カイゲン</t>
    </rPh>
    <phoneticPr fontId="5"/>
  </si>
  <si>
    <t>皆減</t>
    <rPh sb="0" eb="1">
      <t>カイゲン</t>
    </rPh>
    <phoneticPr fontId="5"/>
  </si>
  <si>
    <t>動植物油脂製造業</t>
    <phoneticPr fontId="16"/>
  </si>
  <si>
    <t>098</t>
    <phoneticPr fontId="16"/>
  </si>
  <si>
    <t>その他の石油製品・石炭製品製造業</t>
    <phoneticPr fontId="16"/>
  </si>
  <si>
    <t>船舶製造・修理業，舶用機関製造業</t>
    <phoneticPr fontId="16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</si>
  <si>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</si>
  <si>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18"/>
  </si>
  <si>
    <t>指数</t>
    <rPh sb="0" eb="1">
      <t>ユビ</t>
    </rPh>
    <rPh sb="1" eb="2">
      <t>スウ</t>
    </rPh>
    <phoneticPr fontId="4"/>
  </si>
  <si>
    <r>
      <rPr>
        <sz val="10"/>
        <rFont val="ＭＳ Ｐゴシック"/>
        <family val="3"/>
        <charset val="128"/>
      </rPr>
      <t xml:space="preserve">                     </t>
    </r>
    <r>
      <rPr>
        <sz val="10"/>
        <rFont val="ＭＳ ゴシック"/>
        <family val="3"/>
        <charset val="128"/>
      </rPr>
      <t>資料：</t>
    </r>
    <r>
      <rPr>
        <sz val="10"/>
        <rFont val="ＭＳ Ｐゴシック"/>
        <family val="3"/>
        <charset val="128"/>
      </rPr>
      <t xml:space="preserve">経済産業省、小樽市総務部企画政策室統計グループ「工業統計調査」            </t>
    </r>
    <rPh sb="21" eb="23">
      <t>シリョウ</t>
    </rPh>
    <rPh sb="24" eb="26">
      <t>ケイザイ</t>
    </rPh>
    <rPh sb="26" eb="28">
      <t>サンギョウ</t>
    </rPh>
    <rPh sb="28" eb="29">
      <t>ショウ</t>
    </rPh>
    <rPh sb="30" eb="33">
      <t>オタルシ</t>
    </rPh>
    <rPh sb="33" eb="35">
      <t>ソウム</t>
    </rPh>
    <rPh sb="35" eb="36">
      <t>ブ</t>
    </rPh>
    <rPh sb="36" eb="38">
      <t>キカク</t>
    </rPh>
    <rPh sb="38" eb="40">
      <t>セイサク</t>
    </rPh>
    <rPh sb="40" eb="41">
      <t>シツ</t>
    </rPh>
    <rPh sb="41" eb="43">
      <t>トウケイ</t>
    </rPh>
    <rPh sb="48" eb="50">
      <t>コウギョウ</t>
    </rPh>
    <rPh sb="50" eb="52">
      <t>トウケイ</t>
    </rPh>
    <rPh sb="52" eb="54">
      <t>チョウサ</t>
    </rPh>
    <phoneticPr fontId="5"/>
  </si>
  <si>
    <t xml:space="preserve">         資料：経済産業省、小樽市総務部企画政策室統計グループ「工業統計調査」            </t>
    <rPh sb="9" eb="11">
      <t>シリョウ</t>
    </rPh>
    <rPh sb="12" eb="14">
      <t>ケイザイ</t>
    </rPh>
    <rPh sb="14" eb="16">
      <t>サンギョウ</t>
    </rPh>
    <rPh sb="16" eb="17">
      <t>ショウ</t>
    </rPh>
    <rPh sb="18" eb="21">
      <t>オタルシ</t>
    </rPh>
    <rPh sb="21" eb="23">
      <t>ソウム</t>
    </rPh>
    <rPh sb="23" eb="24">
      <t>ブ</t>
    </rPh>
    <rPh sb="24" eb="26">
      <t>キカク</t>
    </rPh>
    <rPh sb="26" eb="28">
      <t>セイサク</t>
    </rPh>
    <rPh sb="28" eb="29">
      <t>シツ</t>
    </rPh>
    <rPh sb="29" eb="31">
      <t>トウケイ</t>
    </rPh>
    <rPh sb="36" eb="38">
      <t>コウギョウ</t>
    </rPh>
    <rPh sb="38" eb="40">
      <t>トウケイ</t>
    </rPh>
    <rPh sb="40" eb="42">
      <t>チョウサ</t>
    </rPh>
    <phoneticPr fontId="5"/>
  </si>
  <si>
    <t xml:space="preserve">  　           総務省・経済産業省、小樽市総務部企画政策室統計グループ「経済センサス-活動調査」</t>
    <rPh sb="14" eb="17">
      <t>ソウムショウ</t>
    </rPh>
    <rPh sb="18" eb="20">
      <t>ケイザイ</t>
    </rPh>
    <rPh sb="20" eb="23">
      <t>サンギョウショウ</t>
    </rPh>
    <rPh sb="24" eb="27">
      <t>オタルシ</t>
    </rPh>
    <rPh sb="27" eb="29">
      <t>ソウム</t>
    </rPh>
    <rPh sb="29" eb="30">
      <t>ブ</t>
    </rPh>
    <rPh sb="30" eb="35">
      <t>キカクセイサクシツ</t>
    </rPh>
    <rPh sb="35" eb="37">
      <t>トウケイ</t>
    </rPh>
    <rPh sb="42" eb="44">
      <t>ケイザイ</t>
    </rPh>
    <rPh sb="49" eb="51">
      <t>カツドウ</t>
    </rPh>
    <rPh sb="51" eb="53">
      <t>チョウサ</t>
    </rPh>
    <phoneticPr fontId="5"/>
  </si>
  <si>
    <t xml:space="preserve">     資料：経済産業省、小樽市総務部企画政策室統計グループ「工業統計調査」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7">
      <t>オタルシ</t>
    </rPh>
    <rPh sb="17" eb="19">
      <t>ソウム</t>
    </rPh>
    <rPh sb="19" eb="20">
      <t>ブ</t>
    </rPh>
    <rPh sb="20" eb="22">
      <t>キカク</t>
    </rPh>
    <rPh sb="22" eb="24">
      <t>セイサク</t>
    </rPh>
    <rPh sb="24" eb="25">
      <t>シツ</t>
    </rPh>
    <rPh sb="25" eb="27">
      <t>トウケイ</t>
    </rPh>
    <rPh sb="32" eb="34">
      <t>コウギョウ</t>
    </rPh>
    <rPh sb="34" eb="36">
      <t>トウケイ</t>
    </rPh>
    <rPh sb="36" eb="38">
      <t>チョウサ</t>
    </rPh>
    <phoneticPr fontId="5"/>
  </si>
  <si>
    <t xml:space="preserve">           総務省・経済産業省、小樽市総務部企画政策室統計グループ「経済センサス-活動調査」</t>
    <rPh sb="11" eb="14">
      <t>ソウムショウ</t>
    </rPh>
    <rPh sb="15" eb="17">
      <t>ケイザイ</t>
    </rPh>
    <rPh sb="17" eb="20">
      <t>サンギョウショウ</t>
    </rPh>
    <rPh sb="21" eb="24">
      <t>オタルシ</t>
    </rPh>
    <rPh sb="24" eb="26">
      <t>ソウム</t>
    </rPh>
    <rPh sb="26" eb="27">
      <t>ブ</t>
    </rPh>
    <rPh sb="27" eb="32">
      <t>キカクセイサクシツ</t>
    </rPh>
    <rPh sb="32" eb="34">
      <t>トウケイ</t>
    </rPh>
    <rPh sb="39" eb="41">
      <t>ケイザイ</t>
    </rPh>
    <rPh sb="46" eb="48">
      <t>カツドウ</t>
    </rPh>
    <rPh sb="48" eb="50">
      <t>チョウサ</t>
    </rPh>
    <phoneticPr fontId="5"/>
  </si>
  <si>
    <t xml:space="preserve">  資料：小樽市総務部企画政策室統計グループ「工業統計調査」            </t>
    <rPh sb="2" eb="4">
      <t>シリョウ</t>
    </rPh>
    <rPh sb="5" eb="8">
      <t>オタルシ</t>
    </rPh>
    <rPh sb="8" eb="10">
      <t>ソウム</t>
    </rPh>
    <rPh sb="10" eb="11">
      <t>ブ</t>
    </rPh>
    <rPh sb="11" eb="13">
      <t>キカク</t>
    </rPh>
    <rPh sb="13" eb="15">
      <t>セイサク</t>
    </rPh>
    <rPh sb="15" eb="16">
      <t>シツ</t>
    </rPh>
    <rPh sb="16" eb="18">
      <t>トウケイ</t>
    </rPh>
    <rPh sb="23" eb="25">
      <t>コウギョウ</t>
    </rPh>
    <rPh sb="25" eb="27">
      <t>トウケイ</t>
    </rPh>
    <rPh sb="27" eb="29">
      <t>チョウサ</t>
    </rPh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</si>
  <si>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</si>
  <si>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</si>
  <si>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</si>
  <si>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</si>
  <si>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</si>
  <si>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</si>
  <si>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</si>
  <si>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</si>
  <si>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16"/>
  </si>
  <si>
    <t>従業者１人当たり製造品出荷額等</t>
    <rPh sb="0" eb="1">
      <t>ジュウ</t>
    </rPh>
    <rPh sb="1" eb="2">
      <t>ギョウ</t>
    </rPh>
    <rPh sb="2" eb="3">
      <t>シャ</t>
    </rPh>
    <rPh sb="4" eb="5">
      <t>ジン</t>
    </rPh>
    <rPh sb="5" eb="6">
      <t>ア</t>
    </rPh>
    <rPh sb="8" eb="11">
      <t>セイゾウヒン</t>
    </rPh>
    <rPh sb="11" eb="12">
      <t>デ</t>
    </rPh>
    <rPh sb="12" eb="13">
      <t>ニ</t>
    </rPh>
    <rPh sb="13" eb="14">
      <t>ガク</t>
    </rPh>
    <rPh sb="14" eb="15">
      <t>ナド</t>
    </rPh>
    <phoneticPr fontId="5"/>
  </si>
  <si>
    <t>（手宮、末広町、梅ヶ枝町、錦町、清水町、豊川町、石山町、色内3丁目）</t>
    <rPh sb="1" eb="2">
      <t>テ</t>
    </rPh>
    <rPh sb="2" eb="3">
      <t>ミヤ</t>
    </rPh>
    <rPh sb="4" eb="6">
      <t>スエヒロ</t>
    </rPh>
    <rPh sb="6" eb="7">
      <t>チョウ</t>
    </rPh>
    <rPh sb="8" eb="11">
      <t>ウメガエ</t>
    </rPh>
    <rPh sb="11" eb="12">
      <t>チョウ</t>
    </rPh>
    <rPh sb="13" eb="15">
      <t>ニシキマチ</t>
    </rPh>
    <rPh sb="16" eb="19">
      <t>シミズチョウ</t>
    </rPh>
    <rPh sb="20" eb="22">
      <t>トヨカワ</t>
    </rPh>
    <rPh sb="22" eb="23">
      <t>チョウ</t>
    </rPh>
    <rPh sb="24" eb="26">
      <t>イシヤマ</t>
    </rPh>
    <rPh sb="26" eb="27">
      <t>チョウ</t>
    </rPh>
    <rPh sb="28" eb="29">
      <t>イロ</t>
    </rPh>
    <rPh sb="29" eb="30">
      <t>ナイ</t>
    </rPh>
    <rPh sb="31" eb="33">
      <t>チョウメ</t>
    </rPh>
    <phoneticPr fontId="5"/>
  </si>
  <si>
    <t>（富岡、緑、最上、松ヶ枝、入船3～5丁目、天狗山）</t>
    <rPh sb="1" eb="3">
      <t>トミオカ</t>
    </rPh>
    <rPh sb="4" eb="5">
      <t>ミドリ</t>
    </rPh>
    <rPh sb="6" eb="8">
      <t>モガミ</t>
    </rPh>
    <rPh sb="9" eb="12">
      <t>マツガエ</t>
    </rPh>
    <rPh sb="13" eb="15">
      <t>イリフネ</t>
    </rPh>
    <rPh sb="18" eb="20">
      <t>チョウメ</t>
    </rPh>
    <rPh sb="21" eb="24">
      <t>テングヤマ</t>
    </rPh>
    <phoneticPr fontId="5"/>
  </si>
  <si>
    <t>（銭函4・5丁目）</t>
    <rPh sb="1" eb="3">
      <t>ゼニバコ</t>
    </rPh>
    <rPh sb="6" eb="8">
      <t>チョウメ</t>
    </rPh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</si>
  <si>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15"/>
  </si>
  <si>
    <t>皆増</t>
    <rPh sb="0" eb="2">
      <t>カイゾウ</t>
    </rPh>
    <phoneticPr fontId="5"/>
  </si>
  <si>
    <t>対H20</t>
    <phoneticPr fontId="5"/>
  </si>
  <si>
    <t>対H20</t>
    <phoneticPr fontId="4"/>
  </si>
  <si>
    <t>加工紙製造業</t>
    <phoneticPr fontId="16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</si>
  <si>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7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</si>
  <si>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7"/>
  </si>
  <si>
    <t>対前年
増減数</t>
    <rPh sb="0" eb="1">
      <t>タイ</t>
    </rPh>
    <rPh sb="1" eb="3">
      <t>ゼンネン</t>
    </rPh>
    <rPh sb="4" eb="6">
      <t>ゾウゲン</t>
    </rPh>
    <rPh sb="6" eb="7">
      <t>スウ</t>
    </rPh>
    <phoneticPr fontId="5"/>
  </si>
  <si>
    <t>対前年
増減率(%)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</si>
  <si>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総数</t>
    <rPh sb="0" eb="2">
      <t>ソウスウ</t>
    </rPh>
    <phoneticPr fontId="16"/>
  </si>
  <si>
    <t>対H21</t>
    <phoneticPr fontId="5"/>
  </si>
  <si>
    <t>対H20</t>
    <phoneticPr fontId="5"/>
  </si>
  <si>
    <t>対H21</t>
    <phoneticPr fontId="4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</si>
  <si>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</si>
  <si>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</si>
  <si>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</si>
  <si>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</si>
  <si>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</si>
  <si>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製本業</t>
    <rPh sb="0" eb="2">
      <t>セイホン</t>
    </rPh>
    <rPh sb="2" eb="3">
      <t>ギョウ</t>
    </rPh>
    <phoneticPr fontId="16"/>
  </si>
  <si>
    <t>(参考)全道主要都市製造品出荷額等の推移(従業者4人以上の事業所)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24"/>
  </si>
  <si>
    <t>金額単位：万円、増減率・シェア：％</t>
    <rPh sb="0" eb="2">
      <t>キンガク</t>
    </rPh>
    <rPh sb="2" eb="4">
      <t>タンイ</t>
    </rPh>
    <rPh sb="5" eb="7">
      <t>マンエン</t>
    </rPh>
    <rPh sb="8" eb="10">
      <t>ゾウゲン</t>
    </rPh>
    <rPh sb="10" eb="11">
      <t>リツ</t>
    </rPh>
    <phoneticPr fontId="24"/>
  </si>
  <si>
    <t>平成２０年</t>
    <rPh sb="0" eb="2">
      <t>ヘイセイ</t>
    </rPh>
    <rPh sb="4" eb="5">
      <t>ネン</t>
    </rPh>
    <phoneticPr fontId="24"/>
  </si>
  <si>
    <t>平成２１年</t>
    <rPh sb="0" eb="2">
      <t>ヘイセイ</t>
    </rPh>
    <rPh sb="4" eb="5">
      <t>ネン</t>
    </rPh>
    <phoneticPr fontId="2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</si>
  <si>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4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</si>
  <si>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4"/>
  </si>
  <si>
    <t>全道シェア</t>
    <rPh sb="0" eb="1">
      <t>ゼン</t>
    </rPh>
    <rPh sb="1" eb="2">
      <t>ミチ</t>
    </rPh>
    <phoneticPr fontId="24"/>
  </si>
  <si>
    <t>北海道</t>
    <rPh sb="0" eb="3">
      <t>ホッカイドウ</t>
    </rPh>
    <phoneticPr fontId="24"/>
  </si>
  <si>
    <t>札幌市</t>
    <rPh sb="0" eb="3">
      <t>サッポロシ</t>
    </rPh>
    <phoneticPr fontId="24"/>
  </si>
  <si>
    <t>函館市</t>
    <rPh sb="0" eb="3">
      <t>ハコダテシ</t>
    </rPh>
    <phoneticPr fontId="24"/>
  </si>
  <si>
    <t>小樽市</t>
    <rPh sb="0" eb="3">
      <t>オタルシ</t>
    </rPh>
    <phoneticPr fontId="24"/>
  </si>
  <si>
    <t>旭川市</t>
    <rPh sb="0" eb="3">
      <t>アサヒカワシ</t>
    </rPh>
    <phoneticPr fontId="24"/>
  </si>
  <si>
    <t>室蘭市</t>
    <rPh sb="0" eb="3">
      <t>ムロランシ</t>
    </rPh>
    <phoneticPr fontId="24"/>
  </si>
  <si>
    <t>釧路市</t>
    <rPh sb="0" eb="3">
      <t>クシロシ</t>
    </rPh>
    <phoneticPr fontId="24"/>
  </si>
  <si>
    <t>帯広市</t>
    <rPh sb="0" eb="3">
      <t>オビヒロシ</t>
    </rPh>
    <phoneticPr fontId="24"/>
  </si>
  <si>
    <t>北見市</t>
    <rPh sb="0" eb="3">
      <t>キタミシ</t>
    </rPh>
    <phoneticPr fontId="24"/>
  </si>
  <si>
    <t>苫小牧市</t>
    <rPh sb="0" eb="4">
      <t>トマコマイシ</t>
    </rPh>
    <phoneticPr fontId="24"/>
  </si>
  <si>
    <t>江別市</t>
    <rPh sb="0" eb="3">
      <t>エベツシ</t>
    </rPh>
    <phoneticPr fontId="24"/>
  </si>
  <si>
    <t>千歳市</t>
    <rPh sb="0" eb="3">
      <t>チトセシ</t>
    </rPh>
    <phoneticPr fontId="24"/>
  </si>
  <si>
    <t>恵庭市</t>
    <rPh sb="0" eb="3">
      <t>エニワシ</t>
    </rPh>
    <phoneticPr fontId="16"/>
  </si>
  <si>
    <t>石狩市</t>
    <rPh sb="0" eb="3">
      <t>イシカリシ</t>
    </rPh>
    <phoneticPr fontId="24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</si>
  <si>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</si>
  <si>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</si>
  <si>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</si>
  <si>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16"/>
  </si>
  <si>
    <t>表６ 年次別従業者規模別事業所数、従業者数、製造品出荷額等</t>
  </si>
  <si>
    <t>表９ 地区別結果表</t>
  </si>
  <si>
    <t>(参考)全道主要都市製造品出荷額等の推移(従業者4人以上の事業所)</t>
    <phoneticPr fontId="16"/>
  </si>
  <si>
    <t>表１ 年次別製造業概況</t>
    <rPh sb="6" eb="8">
      <t>セイゾウ</t>
    </rPh>
    <phoneticPr fontId="16"/>
  </si>
  <si>
    <t xml:space="preserve">   2 「製造品出荷額等」は、各年中の金額である。</t>
    <phoneticPr fontId="5"/>
  </si>
  <si>
    <t>-</t>
    <phoneticPr fontId="16"/>
  </si>
  <si>
    <t>一般産業用機械・装置製造業</t>
    <phoneticPr fontId="16"/>
  </si>
  <si>
    <t>平成２６年</t>
    <rPh sb="0" eb="2">
      <t>ヘイセイ</t>
    </rPh>
    <rPh sb="4" eb="5">
      <t>ネン</t>
    </rPh>
    <phoneticPr fontId="24"/>
  </si>
  <si>
    <t>x</t>
  </si>
  <si>
    <t>x</t>
    <phoneticPr fontId="5"/>
  </si>
  <si>
    <t>x</t>
    <phoneticPr fontId="16"/>
  </si>
  <si>
    <t>注)1 平成27年以外は「工業統計調査」、平成27年は「経済センサス-活動調査」の数値である。</t>
    <rPh sb="0" eb="1">
      <t>チュウ</t>
    </rPh>
    <rPh sb="4" eb="6">
      <t>ヘイセイ</t>
    </rPh>
    <rPh sb="8" eb="9">
      <t>ネン</t>
    </rPh>
    <rPh sb="9" eb="10">
      <t>イ</t>
    </rPh>
    <rPh sb="10" eb="11">
      <t>ガイ</t>
    </rPh>
    <rPh sb="13" eb="15">
      <t>コウギョウ</t>
    </rPh>
    <rPh sb="15" eb="17">
      <t>トウケイ</t>
    </rPh>
    <rPh sb="17" eb="19">
      <t>チョウサ</t>
    </rPh>
    <rPh sb="21" eb="23">
      <t>ヘイセイ</t>
    </rPh>
    <rPh sb="25" eb="26">
      <t>ネン</t>
    </rPh>
    <rPh sb="28" eb="30">
      <t>ケイザイ</t>
    </rPh>
    <rPh sb="35" eb="37">
      <t>カツドウ</t>
    </rPh>
    <rPh sb="37" eb="39">
      <t>チョウサ</t>
    </rPh>
    <rPh sb="41" eb="43">
      <t>スウチ</t>
    </rPh>
    <phoneticPr fontId="3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</si>
  <si>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</si>
  <si>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</si>
  <si>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建設機械・鉱山機械製造業</t>
  </si>
  <si>
    <t>プラスチック成型材料製造業（廃プラ含む）</t>
    <rPh sb="6" eb="8">
      <t>セイケイ</t>
    </rPh>
    <rPh sb="8" eb="10">
      <t>ザイリョウ</t>
    </rPh>
    <rPh sb="10" eb="13">
      <t>セイゾウギョウ</t>
    </rPh>
    <rPh sb="14" eb="15">
      <t>ハイ</t>
    </rPh>
    <rPh sb="17" eb="18">
      <t>フク</t>
    </rPh>
    <phoneticPr fontId="16"/>
  </si>
  <si>
    <t>その他の窯業・土石製品製造業</t>
    <rPh sb="2" eb="3">
      <t>タ</t>
    </rPh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16"/>
  </si>
  <si>
    <t>x</t>
    <phoneticPr fontId="16"/>
  </si>
  <si>
    <t>x</t>
    <phoneticPr fontId="16"/>
  </si>
  <si>
    <t>　 3 「製造品出荷額等」は、各年中の金額である。</t>
    <rPh sb="5" eb="8">
      <t>セイゾウヒン</t>
    </rPh>
    <rPh sb="8" eb="10">
      <t>シュッカ</t>
    </rPh>
    <rPh sb="10" eb="12">
      <t>ガクトウ</t>
    </rPh>
    <rPh sb="15" eb="16">
      <t>カク</t>
    </rPh>
    <rPh sb="16" eb="17">
      <t>トシ</t>
    </rPh>
    <rPh sb="17" eb="18">
      <t>ナカ</t>
    </rPh>
    <rPh sb="19" eb="21">
      <t>キンガク</t>
    </rPh>
    <phoneticPr fontId="5"/>
  </si>
  <si>
    <t>皆減</t>
    <rPh sb="0" eb="1">
      <t>ミナ</t>
    </rPh>
    <rPh sb="1" eb="2">
      <t>ゲン</t>
    </rPh>
    <phoneticPr fontId="5"/>
  </si>
  <si>
    <t>表７ 産業別（中分類）事業所数、従業者数、製造品出荷額等 構成比</t>
    <rPh sb="7" eb="10">
      <t>チュウブンルイ</t>
    </rPh>
    <phoneticPr fontId="16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</si>
  <si>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7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</si>
  <si>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16"/>
  </si>
  <si>
    <t>表10 産業別（小分類）事業所数、従業者数、製造品出荷額等</t>
    <rPh sb="8" eb="11">
      <t>ショウブンルイ</t>
    </rPh>
    <phoneticPr fontId="16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</si>
  <si>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7"/>
  </si>
  <si>
    <t>表10　産業別（小分類）事業所数、従業者数、製造品出荷額等</t>
    <rPh sb="0" eb="1">
      <t>ヒョウ</t>
    </rPh>
    <rPh sb="8" eb="11">
      <t>ショウブンルイ</t>
    </rPh>
    <phoneticPr fontId="16"/>
  </si>
  <si>
    <t>皆増</t>
    <rPh sb="0" eb="1">
      <t>ミナ</t>
    </rPh>
    <rPh sb="1" eb="2">
      <t>ゾウ</t>
    </rPh>
    <phoneticPr fontId="5"/>
  </si>
  <si>
    <t>　 3「製造品出荷額等」は、各年中の金額である。</t>
    <rPh sb="4" eb="7">
      <t>セイゾウヒン</t>
    </rPh>
    <rPh sb="7" eb="9">
      <t>シュッカ</t>
    </rPh>
    <rPh sb="9" eb="11">
      <t>ガクトウ</t>
    </rPh>
    <rPh sb="14" eb="15">
      <t>カク</t>
    </rPh>
    <rPh sb="15" eb="16">
      <t>トシ</t>
    </rPh>
    <rPh sb="16" eb="17">
      <t>ナカ</t>
    </rPh>
    <rPh sb="18" eb="20">
      <t>キンガク</t>
    </rPh>
    <phoneticPr fontId="5"/>
  </si>
  <si>
    <t>（オタモイ、幸、長橋、旭町）</t>
    <rPh sb="6" eb="7">
      <t>サイワ</t>
    </rPh>
    <rPh sb="8" eb="10">
      <t>ナガハシ</t>
    </rPh>
    <rPh sb="11" eb="12">
      <t>アサヒ</t>
    </rPh>
    <rPh sb="12" eb="13">
      <t>マチ</t>
    </rPh>
    <phoneticPr fontId="5"/>
  </si>
  <si>
    <t>（稲穂、花園、色内1・2丁目、港町、堺町、東雲町、山田町、相生町、入船1・2丁目）</t>
    <rPh sb="1" eb="3">
      <t>イナホ</t>
    </rPh>
    <rPh sb="4" eb="6">
      <t>ハナゾノ</t>
    </rPh>
    <rPh sb="7" eb="8">
      <t>イロ</t>
    </rPh>
    <rPh sb="8" eb="9">
      <t>ナイ</t>
    </rPh>
    <rPh sb="12" eb="14">
      <t>チョウメ</t>
    </rPh>
    <rPh sb="15" eb="17">
      <t>ミナトマチ</t>
    </rPh>
    <rPh sb="18" eb="19">
      <t>サカイ</t>
    </rPh>
    <rPh sb="19" eb="20">
      <t>マチ</t>
    </rPh>
    <rPh sb="21" eb="23">
      <t>シノノメ</t>
    </rPh>
    <rPh sb="23" eb="24">
      <t>チョウ</t>
    </rPh>
    <rPh sb="25" eb="28">
      <t>ヤマダマチ</t>
    </rPh>
    <rPh sb="29" eb="32">
      <t>アイオイチョウ</t>
    </rPh>
    <rPh sb="33" eb="35">
      <t>イリフネ</t>
    </rPh>
    <rPh sb="38" eb="40">
      <t>チョウメ</t>
    </rPh>
    <phoneticPr fontId="5"/>
  </si>
  <si>
    <t>平成２２年</t>
    <rPh sb="0" eb="2">
      <t>ヘイセイ</t>
    </rPh>
    <rPh sb="4" eb="5">
      <t>ネン</t>
    </rPh>
    <phoneticPr fontId="24"/>
  </si>
  <si>
    <t>平成２３年</t>
    <rPh sb="0" eb="2">
      <t>ヘイセイ</t>
    </rPh>
    <rPh sb="4" eb="5">
      <t>ネン</t>
    </rPh>
    <phoneticPr fontId="24"/>
  </si>
  <si>
    <t>（張碓町、春香町、桂岡町、銭函1～3丁目、見晴町、星野町）</t>
    <rPh sb="1" eb="3">
      <t>ハリウス</t>
    </rPh>
    <rPh sb="3" eb="4">
      <t>チョウ</t>
    </rPh>
    <rPh sb="5" eb="8">
      <t>ハルカチョウ</t>
    </rPh>
    <rPh sb="9" eb="11">
      <t>カツラオカ</t>
    </rPh>
    <rPh sb="11" eb="12">
      <t>チョウ</t>
    </rPh>
    <rPh sb="21" eb="24">
      <t>ミハラシチョウ</t>
    </rPh>
    <rPh sb="25" eb="27">
      <t>ホシノ</t>
    </rPh>
    <rPh sb="27" eb="28">
      <t>チョウ</t>
    </rPh>
    <phoneticPr fontId="5"/>
  </si>
  <si>
    <t xml:space="preserve">x </t>
  </si>
  <si>
    <t>-</t>
    <phoneticPr fontId="5"/>
  </si>
  <si>
    <t>-</t>
    <phoneticPr fontId="5"/>
  </si>
  <si>
    <t>皆減</t>
    <rPh sb="0" eb="1">
      <t>ミナ</t>
    </rPh>
    <rPh sb="1" eb="2">
      <t>ヘ</t>
    </rPh>
    <phoneticPr fontId="5"/>
  </si>
  <si>
    <t>x</t>
    <phoneticPr fontId="5"/>
  </si>
  <si>
    <t>-</t>
    <phoneticPr fontId="5"/>
  </si>
  <si>
    <t>x</t>
    <phoneticPr fontId="5"/>
  </si>
  <si>
    <t>-</t>
    <phoneticPr fontId="5"/>
  </si>
  <si>
    <t>x</t>
    <phoneticPr fontId="5"/>
  </si>
  <si>
    <t>-</t>
    <phoneticPr fontId="16"/>
  </si>
  <si>
    <t xml:space="preserve">　　　 　資料：経済産業省「工業統計調査」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6">
      <t>コウギョウ</t>
    </rPh>
    <rPh sb="16" eb="18">
      <t>トウケイ</t>
    </rPh>
    <rPh sb="18" eb="20">
      <t>チョウサ</t>
    </rPh>
    <phoneticPr fontId="5"/>
  </si>
  <si>
    <t>　 総務省・経済産業省「平成28年経済センサス-活動調査」</t>
    <phoneticPr fontId="5"/>
  </si>
  <si>
    <t>平成26年12月31日現在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</si>
  <si>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平成26年1～12月</t>
    <rPh sb="0" eb="2">
      <t>ヘイセイ</t>
    </rPh>
    <rPh sb="4" eb="5">
      <t>ネン</t>
    </rPh>
    <rPh sb="9" eb="10">
      <t>ツキ</t>
    </rPh>
    <phoneticPr fontId="5"/>
  </si>
  <si>
    <t>平成27年1～12月</t>
    <rPh sb="0" eb="2">
      <t>ヘイセイ</t>
    </rPh>
    <rPh sb="4" eb="5">
      <t>ネン</t>
    </rPh>
    <rPh sb="9" eb="10">
      <t>ツキ</t>
    </rPh>
    <phoneticPr fontId="5"/>
  </si>
  <si>
    <t>平成２６年</t>
    <rPh sb="0" eb="1">
      <t>ヒラ</t>
    </rPh>
    <rPh sb="1" eb="2">
      <t>シゲル</t>
    </rPh>
    <rPh sb="4" eb="5">
      <t>ネン</t>
    </rPh>
    <phoneticPr fontId="5"/>
  </si>
  <si>
    <t>平成２７年(平成２８年調査)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</si>
  <si>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平成２８年(平成２９年調査)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</si>
  <si>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平成２９年(平成３０年調査)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</si>
  <si>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</si>
  <si>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平成28年1～12月</t>
    <rPh sb="0" eb="2">
      <t>ヘイセイ</t>
    </rPh>
    <rPh sb="4" eb="5">
      <t>ネン</t>
    </rPh>
    <rPh sb="9" eb="10">
      <t>ツキ</t>
    </rPh>
    <phoneticPr fontId="5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</si>
  <si>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</si>
  <si>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平成29年1～12月</t>
    <rPh sb="0" eb="2">
      <t>ヘイセイ</t>
    </rPh>
    <rPh sb="4" eb="5">
      <t>ネン</t>
    </rPh>
    <rPh sb="9" eb="10">
      <t>ツキ</t>
    </rPh>
    <phoneticPr fontId="5"/>
  </si>
  <si>
    <t xml:space="preserve">   2 平成27年の数値は、全産業を対象として調査した｢経済センサス-活動調査｣の製造業に関する結果</t>
    <rPh sb="5" eb="7">
      <t>ヘイセイ</t>
    </rPh>
    <rPh sb="9" eb="10">
      <t>ネン</t>
    </rPh>
    <rPh sb="11" eb="13">
      <t>スウチ</t>
    </rPh>
    <rPh sb="15" eb="16">
      <t>ゼン</t>
    </rPh>
    <rPh sb="16" eb="18">
      <t>サンギョウ</t>
    </rPh>
    <rPh sb="19" eb="21">
      <t>タイショウ</t>
    </rPh>
    <rPh sb="24" eb="26">
      <t>チョウサ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ケッカ</t>
    </rPh>
    <phoneticPr fontId="5"/>
  </si>
  <si>
    <t xml:space="preserve">   　調査方法などが異なることから、他の年の数値と単純に比較することはできない。</t>
    <rPh sb="4" eb="6">
      <t>チョウサ</t>
    </rPh>
    <rPh sb="6" eb="8">
      <t>ホウホウ</t>
    </rPh>
    <rPh sb="11" eb="12">
      <t>コト</t>
    </rPh>
    <rPh sb="19" eb="20">
      <t>ホカ</t>
    </rPh>
    <rPh sb="21" eb="22">
      <t>トシ</t>
    </rPh>
    <rPh sb="23" eb="25">
      <t>スウチ</t>
    </rPh>
    <rPh sb="26" eb="28">
      <t>タンジュン</t>
    </rPh>
    <rPh sb="29" eb="31">
      <t>ヒカク</t>
    </rPh>
    <phoneticPr fontId="15"/>
  </si>
  <si>
    <t>　 　を抜き出す形で集計したものであり、製造業のみを対象として行っている｢工業統計調査｣とは、</t>
    <rPh sb="4" eb="5">
      <t>ヌ</t>
    </rPh>
    <rPh sb="6" eb="7">
      <t>ダ</t>
    </rPh>
    <rPh sb="8" eb="9">
      <t>カタチ</t>
    </rPh>
    <rPh sb="10" eb="12">
      <t>シュウケイ</t>
    </rPh>
    <rPh sb="20" eb="23">
      <t>セイゾウギョウ</t>
    </rPh>
    <rPh sb="26" eb="28">
      <t>タイショウ</t>
    </rPh>
    <rPh sb="31" eb="32">
      <t>オコナ</t>
    </rPh>
    <rPh sb="37" eb="39">
      <t>コウギョウ</t>
    </rPh>
    <rPh sb="39" eb="41">
      <t>トウケイ</t>
    </rPh>
    <rPh sb="41" eb="43">
      <t>チョウサ</t>
    </rPh>
    <phoneticPr fontId="5"/>
  </si>
  <si>
    <t>皆減</t>
    <rPh sb="0" eb="1">
      <t>ミンナ</t>
    </rPh>
    <rPh sb="1" eb="2">
      <t>ヘ</t>
    </rPh>
    <phoneticPr fontId="5"/>
  </si>
  <si>
    <t xml:space="preserve">   2「従業者数」は、平成25年、平成26年は各年末現在、平成27年は平成28年6月1日現在、</t>
    <phoneticPr fontId="5"/>
  </si>
  <si>
    <t>平成29年
(平成30年調査)</t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</si>
  <si>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t xml:space="preserve">   2 「製造品出荷額等」は、各年中の金額である。</t>
    <phoneticPr fontId="16"/>
  </si>
  <si>
    <t>平成29年(平成30年調査)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16"/>
  </si>
  <si>
    <t>平成２８年(平成２９年調査)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</si>
  <si>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平成２７年(平成２８年調査)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</si>
  <si>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平成２９年(平成３０年調査)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4"/>
  </si>
  <si>
    <t>資料：経済産業省｢工業統計調査｣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16"/>
  </si>
  <si>
    <t xml:space="preserve">                             資料：経済産業省「工業統計調査」            </t>
    <rPh sb="29" eb="31">
      <t>シリョウ</t>
    </rPh>
    <rPh sb="32" eb="34">
      <t>ケイザイ</t>
    </rPh>
    <rPh sb="34" eb="36">
      <t>サンギョウ</t>
    </rPh>
    <rPh sb="36" eb="37">
      <t>ショウ</t>
    </rPh>
    <rPh sb="38" eb="40">
      <t>コウギョウ</t>
    </rPh>
    <rPh sb="40" eb="42">
      <t>トウケイ</t>
    </rPh>
    <rPh sb="42" eb="44">
      <t>チョウサ</t>
    </rPh>
    <phoneticPr fontId="5"/>
  </si>
  <si>
    <t xml:space="preserve">             資料：経済産業省「工業統計調査」     </t>
    <phoneticPr fontId="5"/>
  </si>
  <si>
    <t xml:space="preserve">　　　　　　　　　　　　　　資料：経済産業省「工業統計調査」            </t>
    <rPh sb="14" eb="16">
      <t>シリョウ</t>
    </rPh>
    <rPh sb="17" eb="19">
      <t>ケイザイ</t>
    </rPh>
    <rPh sb="19" eb="21">
      <t>サンギョウ</t>
    </rPh>
    <rPh sb="21" eb="22">
      <t>ショウ</t>
    </rPh>
    <rPh sb="23" eb="25">
      <t>コウギョウ</t>
    </rPh>
    <rPh sb="25" eb="27">
      <t>トウケイ</t>
    </rPh>
    <rPh sb="27" eb="29">
      <t>チョウサ</t>
    </rPh>
    <phoneticPr fontId="5"/>
  </si>
  <si>
    <t xml:space="preserve">         　資料：経済産業省「工業統計調査」            </t>
    <rPh sb="10" eb="12">
      <t>シリョウ</t>
    </rPh>
    <rPh sb="13" eb="15">
      <t>ケイザイ</t>
    </rPh>
    <rPh sb="15" eb="17">
      <t>サンギョウ</t>
    </rPh>
    <rPh sb="17" eb="18">
      <t>ショウ</t>
    </rPh>
    <rPh sb="19" eb="21">
      <t>コウギョウ</t>
    </rPh>
    <rPh sb="21" eb="23">
      <t>トウケイ</t>
    </rPh>
    <rPh sb="23" eb="25">
      <t>チョウサ</t>
    </rPh>
    <phoneticPr fontId="5"/>
  </si>
  <si>
    <r>
      <t xml:space="preserve">平成29年
</t>
    </r>
    <r>
      <rPr>
        <sz val="6"/>
        <rFont val="ＭＳ 明朝"/>
        <family val="1"/>
        <charset val="128"/>
      </rPr>
      <t>(平成30年調査)</t>
    </r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</si>
  <si>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r>
      <t xml:space="preserve">平成29年  </t>
    </r>
    <r>
      <rPr>
        <sz val="7"/>
        <rFont val="ＭＳ 明朝"/>
        <family val="1"/>
        <charset val="128"/>
      </rPr>
      <t xml:space="preserve"> (平成30年調査)</t>
    </r>
    <rPh sb="0" eb="2">
      <t>ヘイセイ</t>
    </rPh>
    <rPh sb="9" eb="11">
      <t>ヘイセイ</t>
    </rPh>
    <rPh sb="13" eb="14">
      <t>ネン</t>
    </rPh>
    <rPh sb="14" eb="16">
      <t>チョウサ</t>
    </rPh>
    <phoneticPr fontId="5"/>
  </si>
  <si>
    <t>平成３０年(令和元年調査)　統　計　表　目　次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rPh sb="14" eb="15">
      <t>オサム</t>
    </rPh>
    <rPh sb="16" eb="17">
      <t>ケイ</t>
    </rPh>
    <rPh sb="18" eb="19">
      <t>ヒョウ</t>
    </rPh>
    <rPh sb="20" eb="21">
      <t>メ</t>
    </rPh>
    <rPh sb="22" eb="23">
      <t>ツギ</t>
    </rPh>
    <phoneticPr fontId="16"/>
  </si>
  <si>
    <t>平成３０年(令和元年調査)</t>
    <rPh sb="0" eb="1">
      <t>ヒラ</t>
    </rPh>
    <rPh sb="1" eb="2">
      <t>シゲル</t>
    </rPh>
    <rPh sb="4" eb="5">
      <t>ネン</t>
    </rPh>
    <rPh sb="6" eb="8">
      <t>レイワ</t>
    </rPh>
    <rPh sb="8" eb="10">
      <t>ガンネン</t>
    </rPh>
    <rPh sb="10" eb="12">
      <t>チョウサ</t>
    </rPh>
    <phoneticPr fontId="5"/>
  </si>
  <si>
    <t>平成27年12月31日現在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</si>
  <si>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令和元年6月1日現在</t>
    <rPh sb="0" eb="2">
      <t>レイワ</t>
    </rPh>
    <rPh sb="2" eb="3">
      <t>ハジメ</t>
    </rPh>
    <rPh sb="3" eb="4">
      <t>ネン</t>
    </rPh>
    <rPh sb="5" eb="6">
      <t>ツキ</t>
    </rPh>
    <rPh sb="7" eb="8">
      <t>ヒ</t>
    </rPh>
    <rPh sb="8" eb="10">
      <t>ゲンザイ</t>
    </rPh>
    <phoneticPr fontId="5"/>
  </si>
  <si>
    <t>平成30年1～12月</t>
    <rPh sb="0" eb="2">
      <t>ヘイセイ</t>
    </rPh>
    <rPh sb="4" eb="5">
      <t>ネン</t>
    </rPh>
    <rPh sb="9" eb="10">
      <t>ツキ</t>
    </rPh>
    <phoneticPr fontId="5"/>
  </si>
  <si>
    <t xml:space="preserve">- </t>
  </si>
  <si>
    <t>対H26</t>
    <phoneticPr fontId="5"/>
  </si>
  <si>
    <t>　　　　　　　　　　　　　　　　　　　　　　                        平成28年は平成29年6月1日現在、平成29年は平成30年6月1日現在、</t>
    <rPh sb="64" eb="66">
      <t>ヘイセイ</t>
    </rPh>
    <rPh sb="68" eb="69">
      <t>ネン</t>
    </rPh>
    <rPh sb="70" eb="72">
      <t>ヘイセイ</t>
    </rPh>
    <rPh sb="74" eb="75">
      <t>ネン</t>
    </rPh>
    <rPh sb="76" eb="77">
      <t>ツキ</t>
    </rPh>
    <rPh sb="78" eb="79">
      <t>ヒ</t>
    </rPh>
    <rPh sb="79" eb="81">
      <t>ゲンザイ</t>
    </rPh>
    <phoneticPr fontId="5"/>
  </si>
  <si>
    <t>　平成30年は令和元年6月1日現在である。</t>
    <rPh sb="1" eb="3">
      <t>ヘイセイ</t>
    </rPh>
    <rPh sb="5" eb="6">
      <t>ネン</t>
    </rPh>
    <rPh sb="7" eb="9">
      <t>レイワ</t>
    </rPh>
    <rPh sb="9" eb="10">
      <t>ハジメ</t>
    </rPh>
    <rPh sb="10" eb="11">
      <t>ネン</t>
    </rPh>
    <rPh sb="12" eb="13">
      <t>ツキ</t>
    </rPh>
    <rPh sb="14" eb="15">
      <t>ヒ</t>
    </rPh>
    <rPh sb="15" eb="17">
      <t>ゲンザイ</t>
    </rPh>
    <phoneticPr fontId="5"/>
  </si>
  <si>
    <r>
      <t xml:space="preserve">平成30年
</t>
    </r>
    <r>
      <rPr>
        <sz val="6"/>
        <rFont val="ＭＳ 明朝"/>
        <family val="1"/>
        <charset val="128"/>
      </rPr>
      <t>(令和元年調査)</t>
    </r>
    <rPh sb="0" eb="2">
      <t>ヘイセイ</t>
    </rPh>
    <rPh sb="7" eb="9">
      <t>レイワ</t>
    </rPh>
    <rPh sb="9" eb="11">
      <t>ガンネン</t>
    </rPh>
    <rPh sb="11" eb="13">
      <t>チョウサ</t>
    </rPh>
    <phoneticPr fontId="5"/>
  </si>
  <si>
    <t>平成30年
(令和元年調査)</t>
    <rPh sb="0" eb="2">
      <t>ヘイセイ</t>
    </rPh>
    <rPh sb="7" eb="9">
      <t>レイワ</t>
    </rPh>
    <rPh sb="9" eb="11">
      <t>ガンネン</t>
    </rPh>
    <rPh sb="11" eb="13">
      <t>チョウサ</t>
    </rPh>
    <phoneticPr fontId="5"/>
  </si>
  <si>
    <r>
      <t xml:space="preserve">平成30年  </t>
    </r>
    <r>
      <rPr>
        <sz val="7"/>
        <rFont val="ＭＳ 明朝"/>
        <family val="1"/>
        <charset val="128"/>
      </rPr>
      <t xml:space="preserve"> (令和元年調査)</t>
    </r>
    <rPh sb="0" eb="2">
      <t>ヘイセイ</t>
    </rPh>
    <rPh sb="9" eb="11">
      <t>レイワ</t>
    </rPh>
    <rPh sb="11" eb="13">
      <t>ガンネン</t>
    </rPh>
    <rPh sb="13" eb="15">
      <t>チョウサ</t>
    </rPh>
    <phoneticPr fontId="5"/>
  </si>
  <si>
    <t>平成３０年(令和元年調査)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24"/>
  </si>
  <si>
    <t>対H26</t>
    <phoneticPr fontId="4"/>
  </si>
  <si>
    <t>　　　平成30年は令和元6月1日現在である。</t>
    <rPh sb="3" eb="5">
      <t>ヘイセイ</t>
    </rPh>
    <rPh sb="7" eb="8">
      <t>ネン</t>
    </rPh>
    <rPh sb="9" eb="11">
      <t>レイワ</t>
    </rPh>
    <rPh sb="11" eb="12">
      <t>ハジメ</t>
    </rPh>
    <rPh sb="13" eb="14">
      <t>ツキ</t>
    </rPh>
    <rPh sb="15" eb="16">
      <t>ヒ</t>
    </rPh>
    <rPh sb="16" eb="18">
      <t>ゲンザイ</t>
    </rPh>
    <phoneticPr fontId="4"/>
  </si>
  <si>
    <t xml:space="preserve">   2「従業者数」は、平成26年は各年末現在で、平成27年は平成28年6月1日現在、平成28年は平成29年6月1日現在、平成29年は平成30年6月1日現在、</t>
    <rPh sb="61" eb="63">
      <t>ヘイセイ</t>
    </rPh>
    <rPh sb="65" eb="66">
      <t>ネン</t>
    </rPh>
    <rPh sb="67" eb="69">
      <t>ヘイセイ</t>
    </rPh>
    <rPh sb="71" eb="72">
      <t>ネン</t>
    </rPh>
    <rPh sb="73" eb="74">
      <t>ツキ</t>
    </rPh>
    <rPh sb="75" eb="76">
      <t>ヒ</t>
    </rPh>
    <rPh sb="76" eb="78">
      <t>ゲンザイ</t>
    </rPh>
    <phoneticPr fontId="5"/>
  </si>
  <si>
    <t>平成30年(令和元年調査)</t>
    <rPh sb="0" eb="2">
      <t>ヘイセイ</t>
    </rPh>
    <rPh sb="4" eb="5">
      <t>ネン</t>
    </rPh>
    <rPh sb="6" eb="8">
      <t>レイワ</t>
    </rPh>
    <rPh sb="8" eb="10">
      <t>ガンネン</t>
    </rPh>
    <rPh sb="10" eb="12">
      <t>チョウサ</t>
    </rPh>
    <phoneticPr fontId="16"/>
  </si>
  <si>
    <t>製版業</t>
    <rPh sb="0" eb="3">
      <t>セイハンギョウ</t>
    </rPh>
    <phoneticPr fontId="16"/>
  </si>
  <si>
    <t>電気機械器具製造業</t>
    <phoneticPr fontId="16"/>
  </si>
  <si>
    <t>注)1 「事業所数」、「従業者数」は、平成29年は平成30年6月1日現在、平成30年は令和元年6月1日現在である。</t>
    <rPh sb="43" eb="45">
      <t>レイワ</t>
    </rPh>
    <rPh sb="45" eb="46">
      <t>ハジメ</t>
    </rPh>
    <rPh sb="51" eb="53">
      <t>ゲンザイ</t>
    </rPh>
    <phoneticPr fontId="5"/>
  </si>
  <si>
    <r>
      <t>平　成　１４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</si>
  <si>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>平　成　１５</t>
    </r>
    <r>
      <rPr>
        <sz val="10"/>
        <rFont val="ＭＳ 明朝"/>
        <family val="1"/>
        <charset val="128"/>
      </rPr>
      <t>　年</t>
    </r>
    <rPh sb="0" eb="1">
      <t>ヒラ</t>
    </rPh>
    <rPh sb="2" eb="3">
      <t>シゲル</t>
    </rPh>
    <rPh sb="7" eb="8">
      <t>ネン</t>
    </rPh>
    <phoneticPr fontId="5"/>
  </si>
  <si>
    <r>
      <t xml:space="preserve">（金額単位：万円） </t>
    </r>
    <r>
      <rPr>
        <sz val="10"/>
        <rFont val="ＭＳ 明朝"/>
        <family val="1"/>
        <charset val="128"/>
      </rPr>
      <t xml:space="preserve">          </t>
    </r>
    <rPh sb="1" eb="3">
      <t>キンガク</t>
    </rPh>
    <rPh sb="3" eb="5">
      <t>タンイ</t>
    </rPh>
    <rPh sb="6" eb="8">
      <t>マンエン</t>
    </rPh>
    <phoneticPr fontId="7"/>
  </si>
  <si>
    <t>　　　平成28年は平成29年6月1日現在、平成29年は平成30年6月1日現在、平成30年は令和元年6月1日現在である。</t>
    <rPh sb="21" eb="23">
      <t>ヘイセイ</t>
    </rPh>
    <rPh sb="25" eb="26">
      <t>ネン</t>
    </rPh>
    <rPh sb="27" eb="29">
      <t>ヘイセイ</t>
    </rPh>
    <rPh sb="31" eb="32">
      <t>ネン</t>
    </rPh>
    <rPh sb="33" eb="34">
      <t>ツキ</t>
    </rPh>
    <rPh sb="35" eb="36">
      <t>ヒ</t>
    </rPh>
    <rPh sb="36" eb="38">
      <t>ゲンザイ</t>
    </rPh>
    <phoneticPr fontId="5"/>
  </si>
  <si>
    <t>　 2 「事業所数」は、平成26年は各年末現在、平成27年は平成28年6月1日現在、平成28年は平成29年6月1日現在、平成29年は平成30年6月1日現在である。</t>
    <rPh sb="39" eb="41">
      <t>ゲンザイ</t>
    </rPh>
    <rPh sb="57" eb="59">
      <t>ゲンザイ</t>
    </rPh>
    <rPh sb="60" eb="62">
      <t>ヘイセイ</t>
    </rPh>
    <rPh sb="64" eb="65">
      <t>ネン</t>
    </rPh>
    <rPh sb="66" eb="68">
      <t>ヘイセイ</t>
    </rPh>
    <rPh sb="70" eb="71">
      <t>ネン</t>
    </rPh>
    <rPh sb="72" eb="73">
      <t>ツキ</t>
    </rPh>
    <rPh sb="74" eb="75">
      <t>ヒ</t>
    </rPh>
    <phoneticPr fontId="5"/>
  </si>
  <si>
    <t>平成30年は令和元年6月1日現在である。</t>
    <rPh sb="0" eb="2">
      <t>ヘイセイ</t>
    </rPh>
    <rPh sb="4" eb="5">
      <t>ネン</t>
    </rPh>
    <rPh sb="6" eb="8">
      <t>レイワ</t>
    </rPh>
    <rPh sb="8" eb="9">
      <t>ハジメ</t>
    </rPh>
    <rPh sb="9" eb="10">
      <t>ネン</t>
    </rPh>
    <rPh sb="11" eb="12">
      <t>ツキ</t>
    </rPh>
    <rPh sb="13" eb="14">
      <t>ヒ</t>
    </rPh>
    <rPh sb="14" eb="16">
      <t>ゲンザイ</t>
    </rPh>
    <phoneticPr fontId="5"/>
  </si>
  <si>
    <t>注)1 「従業者数」は、平成29年は平成30年6月1日現在、平成30年は令和元年6月1日現在である。</t>
    <rPh sb="5" eb="6">
      <t>ジュウ</t>
    </rPh>
    <rPh sb="6" eb="9">
      <t>ギョウシャスウ</t>
    </rPh>
    <rPh sb="12" eb="14">
      <t>ヘイセイ</t>
    </rPh>
    <rPh sb="16" eb="17">
      <t>ネン</t>
    </rPh>
    <rPh sb="18" eb="20">
      <t>ヘイセイ</t>
    </rPh>
    <rPh sb="22" eb="23">
      <t>ネン</t>
    </rPh>
    <rPh sb="24" eb="25">
      <t>ガツ</t>
    </rPh>
    <rPh sb="26" eb="29">
      <t>ニチゲンザイ</t>
    </rPh>
    <rPh sb="30" eb="32">
      <t>ヘイセイ</t>
    </rPh>
    <rPh sb="34" eb="35">
      <t>ネン</t>
    </rPh>
    <rPh sb="36" eb="38">
      <t>レイワ</t>
    </rPh>
    <rPh sb="38" eb="40">
      <t>ガンネン</t>
    </rPh>
    <rPh sb="40" eb="41">
      <t>ヘイネン</t>
    </rPh>
    <rPh sb="41" eb="42">
      <t>ガツ</t>
    </rPh>
    <rPh sb="43" eb="46">
      <t>ニチゲンザイ</t>
    </rPh>
    <phoneticPr fontId="3"/>
  </si>
  <si>
    <t>注)1 「事業所数」、「従業者数」は、平成29年は平成30年6月1日現在、平成30年は令和元年6月1日現在である。</t>
    <rPh sb="0" eb="1">
      <t>チュウ</t>
    </rPh>
    <rPh sb="43" eb="45">
      <t>レイワ</t>
    </rPh>
    <rPh sb="45" eb="46">
      <t>ハジメ</t>
    </rPh>
    <phoneticPr fontId="5"/>
  </si>
  <si>
    <t xml:space="preserve">   2 「事業所数」は、平成26年は各年末現在、平成27年は平成28年6月1日現在、</t>
    <phoneticPr fontId="5"/>
  </si>
  <si>
    <t>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</si>
</sst>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2" formatCode="#,##0.0;[Red]&quot;△ &quot;#,##0.0"/>
    <numFmt numFmtId="183" formatCode="#,##0;[Red]&quot;△ &quot;#,##0"/>
    <numFmt numFmtId="184" formatCode="0_ "/>
  </numFmts>
  <fonts count="33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13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i/>
      <sz val="12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0" borderId="0"/>
    <xf numFmtId="0" fontId="21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6" fillId="0" borderId="0" applyNumberFormat="0" applyFill="0" applyBorder="0" applyAlignment="0" applyProtection="0"/>
  </cellStyleXfs>
  <cellXfs count="744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3" borderId="4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vertical="top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justifyLastLine="1"/>
    </xf>
    <xf numFmtId="0" fontId="10" fillId="3" borderId="5" xfId="0" applyFont="1" applyFill="1" applyBorder="1" applyAlignment="1">
      <alignment horizontal="distributed" vertical="center" justifyLastLine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178" fontId="0" fillId="2" borderId="0" xfId="2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0" fillId="2" borderId="0" xfId="2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6" fillId="2" borderId="6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0" fillId="2" borderId="2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right" vertical="center"/>
    </xf>
    <xf numFmtId="38" fontId="0" fillId="2" borderId="3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0" fillId="2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2" borderId="7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38" fontId="0" fillId="2" borderId="8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8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 vertical="center"/>
    </xf>
    <xf numFmtId="0" fontId="0" fillId="4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38" fontId="12" fillId="0" borderId="12" xfId="2" applyFont="1" applyFill="1" applyBorder="1" applyAlignment="1">
      <alignment horizontal="right" vertical="center"/>
    </xf>
    <xf numFmtId="38" fontId="12" fillId="2" borderId="9" xfId="2" applyFont="1" applyFill="1" applyBorder="1" applyAlignment="1">
      <alignment horizontal="right" vertical="center"/>
    </xf>
    <xf numFmtId="38" fontId="12" fillId="2" borderId="12" xfId="2" applyFont="1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0" fontId="0" fillId="3" borderId="17" xfId="0" applyFont="1" applyFill="1" applyBorder="1" applyAlignment="1">
      <alignment horizontal="centerContinuous" vertical="center"/>
    </xf>
    <xf numFmtId="0" fontId="0" fillId="3" borderId="18" xfId="0" applyFont="1" applyFill="1" applyBorder="1" applyAlignment="1">
      <alignment horizontal="centerContinuous" vertical="center"/>
    </xf>
    <xf numFmtId="0" fontId="0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178" fontId="10" fillId="4" borderId="1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38" fontId="6" fillId="4" borderId="4" xfId="2" applyFont="1" applyFill="1" applyBorder="1" applyAlignment="1">
      <alignment horizontal="right" vertical="center"/>
    </xf>
    <xf numFmtId="38" fontId="6" fillId="4" borderId="5" xfId="2" applyFont="1" applyFill="1" applyBorder="1" applyAlignment="1">
      <alignment horizontal="right" vertical="center"/>
    </xf>
    <xf numFmtId="38" fontId="6" fillId="4" borderId="6" xfId="2" applyFont="1" applyFill="1" applyBorder="1" applyAlignment="1">
      <alignment horizontal="right" vertical="center"/>
    </xf>
    <xf numFmtId="38" fontId="10" fillId="4" borderId="2" xfId="2" applyFont="1" applyFill="1" applyBorder="1" applyAlignment="1">
      <alignment horizontal="right" vertical="center"/>
    </xf>
    <xf numFmtId="38" fontId="10" fillId="4" borderId="0" xfId="2" applyFont="1" applyFill="1" applyBorder="1" applyAlignment="1">
      <alignment horizontal="right" vertical="center"/>
    </xf>
    <xf numFmtId="38" fontId="0" fillId="4" borderId="3" xfId="2" applyFont="1" applyFill="1" applyBorder="1" applyAlignment="1">
      <alignment horizontal="right" vertical="center"/>
    </xf>
    <xf numFmtId="38" fontId="10" fillId="4" borderId="7" xfId="2" applyFont="1" applyFill="1" applyBorder="1" applyAlignment="1">
      <alignment horizontal="right" vertical="center"/>
    </xf>
    <xf numFmtId="38" fontId="10" fillId="4" borderId="1" xfId="2" applyFont="1" applyFill="1" applyBorder="1" applyAlignment="1">
      <alignment horizontal="right" vertical="center"/>
    </xf>
    <xf numFmtId="38" fontId="0" fillId="4" borderId="8" xfId="2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38" fontId="23" fillId="2" borderId="0" xfId="0" applyNumberFormat="1" applyFont="1" applyFill="1" applyBorder="1" applyAlignment="1">
      <alignment vertical="center"/>
    </xf>
    <xf numFmtId="0" fontId="12" fillId="5" borderId="10" xfId="0" applyFont="1" applyFill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distributed" vertical="center" justifyLastLine="1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vertical="center" justifyLastLine="1"/>
    </xf>
    <xf numFmtId="0" fontId="0" fillId="3" borderId="19" xfId="0" applyFont="1" applyFill="1" applyBorder="1" applyAlignment="1">
      <alignment vertical="center"/>
    </xf>
    <xf numFmtId="0" fontId="13" fillId="0" borderId="0" xfId="0" applyFont="1"/>
    <xf numFmtId="0" fontId="25" fillId="0" borderId="0" xfId="0" applyFont="1"/>
    <xf numFmtId="0" fontId="21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3" borderId="6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19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Alignment="1">
      <alignment horizontal="left" vertical="center"/>
    </xf>
    <xf numFmtId="0" fontId="9" fillId="6" borderId="0" xfId="0" applyFont="1" applyFill="1"/>
    <xf numFmtId="0" fontId="0" fillId="6" borderId="0" xfId="0" applyFont="1" applyFill="1"/>
    <xf numFmtId="0" fontId="0" fillId="6" borderId="0" xfId="0" applyFont="1" applyFill="1" applyAlignment="1">
      <alignment horizontal="right"/>
    </xf>
    <xf numFmtId="0" fontId="0" fillId="6" borderId="4" xfId="0" applyFont="1" applyFill="1" applyBorder="1" applyAlignment="1">
      <alignment horizontal="distributed" vertical="center" justifyLastLine="1" shrinkToFit="1"/>
    </xf>
    <xf numFmtId="0" fontId="0" fillId="6" borderId="11" xfId="0" applyFont="1" applyFill="1" applyBorder="1" applyAlignment="1">
      <alignment horizontal="distributed" vertical="center" justifyLastLine="1" shrinkToFit="1"/>
    </xf>
    <xf numFmtId="0" fontId="0" fillId="6" borderId="20" xfId="0" applyFont="1" applyFill="1" applyBorder="1" applyAlignment="1">
      <alignment horizontal="distributed" vertical="center" wrapText="1" justifyLastLine="1"/>
    </xf>
    <xf numFmtId="0" fontId="0" fillId="6" borderId="20" xfId="0" applyFont="1" applyFill="1" applyBorder="1" applyAlignment="1">
      <alignment horizontal="distributed" vertical="center" wrapText="1" justifyLastLine="1" shrinkToFit="1"/>
    </xf>
    <xf numFmtId="0" fontId="13" fillId="6" borderId="6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distributed" vertical="center"/>
    </xf>
    <xf numFmtId="0" fontId="10" fillId="6" borderId="3" xfId="0" applyFont="1" applyFill="1" applyBorder="1" applyAlignment="1">
      <alignment horizontal="distributed" vertical="center"/>
    </xf>
    <xf numFmtId="178" fontId="10" fillId="6" borderId="0" xfId="0" applyNumberFormat="1" applyFont="1" applyFill="1" applyBorder="1" applyAlignment="1">
      <alignment vertical="center"/>
    </xf>
    <xf numFmtId="183" fontId="10" fillId="6" borderId="0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horizontal="distributed" vertical="center"/>
    </xf>
    <xf numFmtId="0" fontId="10" fillId="6" borderId="8" xfId="0" applyFont="1" applyFill="1" applyBorder="1" applyAlignment="1">
      <alignment horizontal="distributed" vertical="center"/>
    </xf>
    <xf numFmtId="178" fontId="10" fillId="6" borderId="1" xfId="0" applyNumberFormat="1" applyFont="1" applyFill="1" applyBorder="1" applyAlignment="1">
      <alignment vertical="center"/>
    </xf>
    <xf numFmtId="183" fontId="10" fillId="6" borderId="1" xfId="0" applyNumberFormat="1" applyFont="1" applyFill="1" applyBorder="1" applyAlignment="1">
      <alignment vertical="center"/>
    </xf>
    <xf numFmtId="0" fontId="13" fillId="6" borderId="3" xfId="0" applyFont="1" applyFill="1" applyBorder="1" applyAlignment="1">
      <alignment vertical="center"/>
    </xf>
    <xf numFmtId="0" fontId="0" fillId="6" borderId="0" xfId="0" applyFont="1" applyFill="1" applyBorder="1"/>
    <xf numFmtId="0" fontId="0" fillId="6" borderId="10" xfId="0" applyFont="1" applyFill="1" applyBorder="1" applyAlignment="1">
      <alignment horizontal="distributed" vertical="center" wrapText="1" justifyLastLine="1" shrinkToFit="1"/>
    </xf>
    <xf numFmtId="0" fontId="13" fillId="6" borderId="0" xfId="0" applyFont="1" applyFill="1" applyBorder="1" applyAlignment="1">
      <alignment vertical="center" wrapText="1"/>
    </xf>
    <xf numFmtId="0" fontId="21" fillId="6" borderId="0" xfId="0" applyFont="1" applyFill="1" applyAlignment="1">
      <alignment vertical="center"/>
    </xf>
    <xf numFmtId="0" fontId="9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/>
    <xf numFmtId="0" fontId="10" fillId="6" borderId="5" xfId="0" applyFont="1" applyFill="1" applyBorder="1" applyAlignment="1">
      <alignment horizontal="distributed" vertical="center"/>
    </xf>
    <xf numFmtId="0" fontId="10" fillId="6" borderId="6" xfId="0" applyFont="1" applyFill="1" applyBorder="1"/>
    <xf numFmtId="0" fontId="0" fillId="6" borderId="0" xfId="0" applyFont="1" applyFill="1" applyAlignment="1">
      <alignment vertical="center"/>
    </xf>
    <xf numFmtId="0" fontId="0" fillId="6" borderId="2" xfId="0" applyFont="1" applyFill="1" applyBorder="1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/>
    <xf numFmtId="0" fontId="10" fillId="6" borderId="3" xfId="0" applyFont="1" applyFill="1" applyBorder="1"/>
    <xf numFmtId="0" fontId="0" fillId="6" borderId="7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/>
    <xf numFmtId="0" fontId="10" fillId="6" borderId="8" xfId="0" applyFont="1" applyFill="1" applyBorder="1"/>
    <xf numFmtId="0" fontId="0" fillId="6" borderId="0" xfId="0" applyFont="1" applyFill="1" applyAlignment="1"/>
    <xf numFmtId="0" fontId="13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 indent="1"/>
    </xf>
    <xf numFmtId="0" fontId="10" fillId="6" borderId="0" xfId="0" applyFont="1" applyFill="1" applyBorder="1" applyAlignment="1"/>
    <xf numFmtId="0" fontId="0" fillId="6" borderId="0" xfId="0" applyFont="1" applyFill="1" applyAlignment="1">
      <alignment horizontal="distributed" vertical="center"/>
    </xf>
    <xf numFmtId="0" fontId="4" fillId="6" borderId="0" xfId="0" applyNumberFormat="1" applyFont="1" applyFill="1" applyAlignment="1">
      <alignment horizontal="centerContinuous"/>
    </xf>
    <xf numFmtId="0" fontId="19" fillId="6" borderId="0" xfId="0" applyNumberFormat="1" applyFont="1" applyFill="1"/>
    <xf numFmtId="0" fontId="19" fillId="6" borderId="0" xfId="0" applyFont="1" applyFill="1"/>
    <xf numFmtId="0" fontId="19" fillId="6" borderId="0" xfId="0" applyFont="1" applyFill="1" applyAlignment="1">
      <alignment horizontal="right" vertical="center"/>
    </xf>
    <xf numFmtId="0" fontId="19" fillId="6" borderId="26" xfId="0" applyFont="1" applyFill="1" applyBorder="1" applyAlignment="1">
      <alignment horizontal="distributed" vertical="center"/>
    </xf>
    <xf numFmtId="0" fontId="19" fillId="6" borderId="25" xfId="0" applyFont="1" applyFill="1" applyBorder="1" applyAlignment="1">
      <alignment horizontal="distributed" vertical="center"/>
    </xf>
    <xf numFmtId="0" fontId="19" fillId="6" borderId="27" xfId="0" applyFont="1" applyFill="1" applyBorder="1" applyAlignment="1">
      <alignment horizontal="distributed" vertical="center"/>
    </xf>
    <xf numFmtId="0" fontId="19" fillId="6" borderId="37" xfId="0" applyFont="1" applyFill="1" applyBorder="1" applyAlignment="1">
      <alignment horizontal="distributed" vertical="center"/>
    </xf>
    <xf numFmtId="0" fontId="20" fillId="6" borderId="29" xfId="2" quotePrefix="1" applyNumberFormat="1" applyFont="1" applyFill="1" applyBorder="1" applyAlignment="1">
      <alignment horizontal="center" vertical="center"/>
    </xf>
    <xf numFmtId="0" fontId="20" fillId="6" borderId="0" xfId="0" applyFont="1" applyFill="1"/>
    <xf numFmtId="0" fontId="20" fillId="6" borderId="28" xfId="2" quotePrefix="1" applyNumberFormat="1" applyFont="1" applyFill="1" applyBorder="1" applyAlignment="1">
      <alignment horizontal="center" vertical="center"/>
    </xf>
    <xf numFmtId="0" fontId="20" fillId="6" borderId="29" xfId="2" applyNumberFormat="1" applyFont="1" applyFill="1" applyBorder="1" applyAlignment="1">
      <alignment horizontal="center" vertical="center"/>
    </xf>
    <xf numFmtId="0" fontId="19" fillId="6" borderId="29" xfId="2" applyNumberFormat="1" applyFont="1" applyFill="1" applyBorder="1" applyAlignment="1">
      <alignment horizontal="center" vertical="center" shrinkToFit="1"/>
    </xf>
    <xf numFmtId="0" fontId="20" fillId="6" borderId="0" xfId="2" applyNumberFormat="1" applyFont="1" applyFill="1" applyBorder="1" applyAlignment="1">
      <alignment horizontal="center" vertical="center"/>
    </xf>
    <xf numFmtId="0" fontId="19" fillId="6" borderId="0" xfId="2" applyNumberFormat="1" applyFont="1" applyFill="1" applyBorder="1" applyAlignment="1">
      <alignment horizontal="center" vertical="center" shrinkToFit="1"/>
    </xf>
    <xf numFmtId="0" fontId="20" fillId="6" borderId="32" xfId="2" applyNumberFormat="1" applyFont="1" applyFill="1" applyBorder="1" applyAlignment="1">
      <alignment horizontal="center" vertical="center"/>
    </xf>
    <xf numFmtId="0" fontId="19" fillId="6" borderId="32" xfId="2" applyNumberFormat="1" applyFont="1" applyFill="1" applyBorder="1" applyAlignment="1">
      <alignment horizontal="center" vertical="center" shrinkToFit="1"/>
    </xf>
    <xf numFmtId="0" fontId="20" fillId="6" borderId="0" xfId="2" quotePrefix="1" applyNumberFormat="1" applyFont="1" applyFill="1" applyBorder="1" applyAlignment="1">
      <alignment horizontal="center" vertical="center"/>
    </xf>
    <xf numFmtId="0" fontId="20" fillId="6" borderId="0" xfId="2" applyNumberFormat="1" applyFont="1" applyFill="1" applyAlignment="1">
      <alignment horizontal="center" vertical="center"/>
    </xf>
    <xf numFmtId="0" fontId="19" fillId="6" borderId="0" xfId="2" quotePrefix="1" applyNumberFormat="1" applyFont="1" applyFill="1" applyBorder="1" applyAlignment="1">
      <alignment horizontal="center" vertical="center" shrinkToFit="1"/>
    </xf>
    <xf numFmtId="0" fontId="19" fillId="6" borderId="29" xfId="2" quotePrefix="1" applyNumberFormat="1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vertical="center" shrinkToFit="1"/>
    </xf>
    <xf numFmtId="0" fontId="19" fillId="6" borderId="0" xfId="2" quotePrefix="1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vertical="center" shrinkToFit="1"/>
    </xf>
    <xf numFmtId="0" fontId="20" fillId="6" borderId="0" xfId="2" quotePrefix="1" applyNumberFormat="1" applyFont="1" applyFill="1" applyAlignment="1">
      <alignment horizontal="center" vertical="center"/>
    </xf>
    <xf numFmtId="0" fontId="19" fillId="6" borderId="24" xfId="0" applyFont="1" applyFill="1" applyBorder="1" applyAlignment="1">
      <alignment vertical="center" shrinkToFit="1"/>
    </xf>
    <xf numFmtId="0" fontId="20" fillId="6" borderId="28" xfId="2" applyNumberFormat="1" applyFont="1" applyFill="1" applyBorder="1" applyAlignment="1">
      <alignment horizontal="center" vertical="center"/>
    </xf>
    <xf numFmtId="0" fontId="19" fillId="6" borderId="28" xfId="2" applyNumberFormat="1" applyFont="1" applyFill="1" applyBorder="1" applyAlignment="1">
      <alignment horizontal="center" vertical="center" shrinkToFit="1"/>
    </xf>
    <xf numFmtId="0" fontId="19" fillId="6" borderId="28" xfId="2" quotePrefix="1" applyNumberFormat="1" applyFont="1" applyFill="1" applyBorder="1" applyAlignment="1">
      <alignment horizontal="center" vertical="center"/>
    </xf>
    <xf numFmtId="0" fontId="19" fillId="6" borderId="36" xfId="0" applyFont="1" applyFill="1" applyBorder="1" applyAlignment="1">
      <alignment vertical="center" shrinkToFit="1"/>
    </xf>
    <xf numFmtId="0" fontId="19" fillId="6" borderId="0" xfId="0" applyFont="1" applyFill="1" applyAlignment="1">
      <alignment horizontal="left" wrapText="1"/>
    </xf>
    <xf numFmtId="0" fontId="20" fillId="6" borderId="0" xfId="2" applyNumberFormat="1" applyFont="1" applyFill="1" applyBorder="1" applyAlignment="1">
      <alignment horizontal="center"/>
    </xf>
    <xf numFmtId="0" fontId="19" fillId="6" borderId="0" xfId="2" applyNumberFormat="1" applyFont="1" applyFill="1" applyBorder="1" applyAlignment="1">
      <alignment horizontal="center" shrinkToFit="1"/>
    </xf>
    <xf numFmtId="0" fontId="19" fillId="6" borderId="0" xfId="0" applyFont="1" applyFill="1" applyAlignment="1"/>
    <xf numFmtId="0" fontId="20" fillId="6" borderId="0" xfId="2" quotePrefix="1" applyNumberFormat="1" applyFont="1" applyFill="1" applyBorder="1" applyAlignment="1">
      <alignment horizontal="center"/>
    </xf>
    <xf numFmtId="0" fontId="19" fillId="6" borderId="0" xfId="0" applyFont="1" applyFill="1" applyBorder="1" applyAlignment="1">
      <alignment shrinkToFit="1"/>
    </xf>
    <xf numFmtId="0" fontId="8" fillId="6" borderId="0" xfId="0" applyFont="1" applyFill="1" applyBorder="1" applyAlignment="1">
      <alignment vertical="center"/>
    </xf>
    <xf numFmtId="0" fontId="20" fillId="6" borderId="0" xfId="0" applyFont="1" applyFill="1" applyBorder="1"/>
    <xf numFmtId="0" fontId="19" fillId="6" borderId="0" xfId="0" applyFont="1" applyFill="1" applyBorder="1"/>
    <xf numFmtId="0" fontId="21" fillId="0" borderId="0" xfId="0" applyFont="1" applyAlignment="1">
      <alignment vertical="center"/>
    </xf>
    <xf numFmtId="0" fontId="27" fillId="0" borderId="0" xfId="9" quotePrefix="1" applyFont="1" applyAlignment="1">
      <alignment vertical="center"/>
    </xf>
    <xf numFmtId="0" fontId="27" fillId="0" borderId="0" xfId="9" applyFont="1" applyAlignment="1">
      <alignment vertical="center"/>
    </xf>
    <xf numFmtId="0" fontId="19" fillId="6" borderId="32" xfId="0" applyFont="1" applyFill="1" applyBorder="1"/>
    <xf numFmtId="178" fontId="10" fillId="6" borderId="0" xfId="6" applyNumberFormat="1" applyFont="1" applyFill="1" applyBorder="1" applyAlignment="1">
      <alignment horizontal="right" vertical="center"/>
    </xf>
    <xf numFmtId="178" fontId="10" fillId="6" borderId="0" xfId="0" applyNumberFormat="1" applyFont="1" applyFill="1" applyBorder="1" applyAlignment="1">
      <alignment horizontal="right" vertical="center"/>
    </xf>
    <xf numFmtId="178" fontId="10" fillId="6" borderId="0" xfId="0" quotePrefix="1" applyNumberFormat="1" applyFont="1" applyFill="1" applyBorder="1" applyAlignment="1">
      <alignment horizontal="right" vertical="center"/>
    </xf>
    <xf numFmtId="178" fontId="10" fillId="6" borderId="7" xfId="6" applyNumberFormat="1" applyFont="1" applyFill="1" applyBorder="1" applyAlignment="1">
      <alignment horizontal="right" vertical="center"/>
    </xf>
    <xf numFmtId="178" fontId="10" fillId="6" borderId="1" xfId="6" applyNumberFormat="1" applyFont="1" applyFill="1" applyBorder="1" applyAlignment="1">
      <alignment horizontal="right" vertical="center"/>
    </xf>
    <xf numFmtId="0" fontId="10" fillId="0" borderId="43" xfId="0" applyFont="1" applyFill="1" applyBorder="1"/>
    <xf numFmtId="0" fontId="19" fillId="2" borderId="0" xfId="0" applyFont="1" applyFill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/>
    </xf>
    <xf numFmtId="38" fontId="19" fillId="6" borderId="30" xfId="2" applyFont="1" applyFill="1" applyBorder="1" applyAlignment="1">
      <alignment horizontal="right"/>
    </xf>
    <xf numFmtId="38" fontId="19" fillId="6" borderId="29" xfId="2" applyFont="1" applyFill="1" applyBorder="1" applyAlignment="1">
      <alignment horizontal="right"/>
    </xf>
    <xf numFmtId="38" fontId="19" fillId="6" borderId="0" xfId="2" applyFont="1" applyFill="1" applyBorder="1" applyAlignment="1">
      <alignment horizontal="right"/>
    </xf>
    <xf numFmtId="38" fontId="19" fillId="6" borderId="23" xfId="2" applyFont="1" applyFill="1" applyBorder="1" applyAlignment="1">
      <alignment horizontal="right"/>
    </xf>
    <xf numFmtId="38" fontId="19" fillId="6" borderId="33" xfId="2" applyFont="1" applyFill="1" applyBorder="1" applyAlignment="1">
      <alignment horizontal="right"/>
    </xf>
    <xf numFmtId="38" fontId="19" fillId="6" borderId="32" xfId="2" applyFont="1" applyFill="1" applyBorder="1" applyAlignment="1">
      <alignment horizontal="right"/>
    </xf>
    <xf numFmtId="38" fontId="19" fillId="6" borderId="0" xfId="2" applyFont="1" applyFill="1" applyAlignment="1">
      <alignment horizontal="right"/>
    </xf>
    <xf numFmtId="38" fontId="19" fillId="6" borderId="35" xfId="2" quotePrefix="1" applyFont="1" applyFill="1" applyBorder="1" applyAlignment="1">
      <alignment horizontal="right"/>
    </xf>
    <xf numFmtId="38" fontId="19" fillId="6" borderId="0" xfId="2" quotePrefix="1" applyFont="1" applyFill="1" applyBorder="1" applyAlignment="1">
      <alignment horizontal="right"/>
    </xf>
    <xf numFmtId="38" fontId="19" fillId="6" borderId="35" xfId="2" applyFont="1" applyFill="1" applyBorder="1" applyAlignment="1">
      <alignment horizontal="right"/>
    </xf>
    <xf numFmtId="38" fontId="19" fillId="6" borderId="28" xfId="2" applyFont="1" applyFill="1" applyBorder="1" applyAlignment="1">
      <alignment horizontal="right"/>
    </xf>
    <xf numFmtId="38" fontId="19" fillId="6" borderId="24" xfId="2" applyFont="1" applyFill="1" applyBorder="1" applyAlignment="1">
      <alignment horizontal="right"/>
    </xf>
    <xf numFmtId="38" fontId="19" fillId="6" borderId="34" xfId="2" applyFont="1" applyFill="1" applyBorder="1" applyAlignment="1">
      <alignment horizontal="right"/>
    </xf>
    <xf numFmtId="0" fontId="0" fillId="3" borderId="2" xfId="0" applyFont="1" applyFill="1" applyBorder="1" applyAlignment="1">
      <alignment horizontal="centerContinuous" vertical="center"/>
    </xf>
    <xf numFmtId="0" fontId="0" fillId="3" borderId="0" xfId="0" applyFont="1" applyFill="1" applyBorder="1" applyAlignment="1">
      <alignment horizontal="centerContinuous" vertical="center"/>
    </xf>
    <xf numFmtId="0" fontId="0" fillId="3" borderId="3" xfId="0" applyFont="1" applyFill="1" applyBorder="1" applyAlignment="1">
      <alignment horizontal="centerContinuous" vertical="center"/>
    </xf>
    <xf numFmtId="0" fontId="22" fillId="6" borderId="5" xfId="0" applyFont="1" applyFill="1" applyBorder="1" applyAlignment="1">
      <alignment vertical="center"/>
    </xf>
    <xf numFmtId="0" fontId="22" fillId="6" borderId="0" xfId="0" applyFont="1" applyFill="1" applyBorder="1" applyAlignment="1">
      <alignment vertical="center"/>
    </xf>
    <xf numFmtId="0" fontId="22" fillId="6" borderId="0" xfId="0" applyFont="1" applyFill="1"/>
    <xf numFmtId="181" fontId="3" fillId="6" borderId="2" xfId="8" applyNumberFormat="1" applyFont="1" applyFill="1" applyBorder="1">
      <alignment vertical="center"/>
    </xf>
    <xf numFmtId="181" fontId="3" fillId="6" borderId="4" xfId="8" applyNumberFormat="1" applyFont="1" applyFill="1" applyBorder="1">
      <alignment vertical="center"/>
    </xf>
    <xf numFmtId="181" fontId="3" fillId="6" borderId="7" xfId="8" applyNumberFormat="1" applyFont="1" applyFill="1" applyBorder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38" fontId="19" fillId="6" borderId="33" xfId="2" quotePrefix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19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38" fontId="12" fillId="2" borderId="10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right" vertical="center"/>
    </xf>
    <xf numFmtId="38" fontId="12" fillId="4" borderId="12" xfId="2" applyFont="1" applyFill="1" applyBorder="1" applyAlignment="1">
      <alignment horizontal="right" vertical="center"/>
    </xf>
    <xf numFmtId="38" fontId="6" fillId="2" borderId="4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178" fontId="12" fillId="2" borderId="10" xfId="2" applyNumberFormat="1" applyFont="1" applyFill="1" applyBorder="1" applyAlignment="1">
      <alignment horizontal="right" vertical="center"/>
    </xf>
    <xf numFmtId="178" fontId="12" fillId="2" borderId="9" xfId="2" applyNumberFormat="1" applyFont="1" applyFill="1" applyBorder="1" applyAlignment="1">
      <alignment horizontal="right" vertical="center"/>
    </xf>
    <xf numFmtId="180" fontId="12" fillId="2" borderId="9" xfId="2" applyNumberFormat="1" applyFont="1" applyFill="1" applyBorder="1" applyAlignment="1">
      <alignment horizontal="right" vertical="center"/>
    </xf>
    <xf numFmtId="180" fontId="12" fillId="2" borderId="12" xfId="2" applyNumberFormat="1" applyFont="1" applyFill="1" applyBorder="1" applyAlignment="1">
      <alignment horizontal="right" vertical="center"/>
    </xf>
    <xf numFmtId="178" fontId="12" fillId="6" borderId="10" xfId="2" applyNumberFormat="1" applyFont="1" applyFill="1" applyBorder="1" applyAlignment="1">
      <alignment horizontal="right" vertical="center"/>
    </xf>
    <xf numFmtId="178" fontId="12" fillId="6" borderId="9" xfId="2" applyNumberFormat="1" applyFont="1" applyFill="1" applyBorder="1" applyAlignment="1">
      <alignment horizontal="right" vertical="center"/>
    </xf>
    <xf numFmtId="180" fontId="12" fillId="6" borderId="9" xfId="2" applyNumberFormat="1" applyFont="1" applyFill="1" applyBorder="1" applyAlignment="1">
      <alignment horizontal="right" vertical="center"/>
    </xf>
    <xf numFmtId="180" fontId="12" fillId="6" borderId="12" xfId="2" applyNumberFormat="1" applyFont="1" applyFill="1" applyBorder="1" applyAlignment="1">
      <alignment horizontal="right" vertical="center"/>
    </xf>
    <xf numFmtId="180" fontId="12" fillId="4" borderId="12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right" vertical="center"/>
    </xf>
    <xf numFmtId="178" fontId="11" fillId="2" borderId="5" xfId="2" applyNumberFormat="1" applyFont="1" applyFill="1" applyBorder="1" applyAlignment="1">
      <alignment horizontal="right" vertical="center"/>
    </xf>
    <xf numFmtId="180" fontId="11" fillId="2" borderId="5" xfId="2" applyNumberFormat="1" applyFont="1" applyFill="1" applyBorder="1" applyAlignment="1">
      <alignment horizontal="right" vertical="center"/>
    </xf>
    <xf numFmtId="180" fontId="11" fillId="2" borderId="6" xfId="2" applyNumberFormat="1" applyFont="1" applyFill="1" applyBorder="1" applyAlignment="1">
      <alignment horizontal="right" vertical="center"/>
    </xf>
    <xf numFmtId="178" fontId="11" fillId="6" borderId="4" xfId="2" applyNumberFormat="1" applyFont="1" applyFill="1" applyBorder="1" applyAlignment="1">
      <alignment horizontal="right" vertical="center"/>
    </xf>
    <xf numFmtId="178" fontId="11" fillId="6" borderId="5" xfId="2" applyNumberFormat="1" applyFont="1" applyFill="1" applyBorder="1" applyAlignment="1">
      <alignment horizontal="right" vertical="center"/>
    </xf>
    <xf numFmtId="180" fontId="11" fillId="6" borderId="5" xfId="2" applyNumberFormat="1" applyFont="1" applyFill="1" applyBorder="1" applyAlignment="1">
      <alignment horizontal="right" vertical="center"/>
    </xf>
    <xf numFmtId="180" fontId="11" fillId="6" borderId="6" xfId="2" applyNumberFormat="1" applyFont="1" applyFill="1" applyBorder="1" applyAlignment="1">
      <alignment horizontal="right" vertical="center"/>
    </xf>
    <xf numFmtId="180" fontId="11" fillId="4" borderId="6" xfId="2" applyNumberFormat="1" applyFont="1" applyFill="1" applyBorder="1" applyAlignment="1">
      <alignment horizontal="right" vertical="center"/>
    </xf>
    <xf numFmtId="178" fontId="10" fillId="2" borderId="2" xfId="2" applyNumberFormat="1" applyFont="1" applyFill="1" applyBorder="1" applyAlignment="1">
      <alignment horizontal="right" vertical="center"/>
    </xf>
    <xf numFmtId="178" fontId="10" fillId="2" borderId="0" xfId="2" applyNumberFormat="1" applyFont="1" applyFill="1" applyBorder="1" applyAlignment="1">
      <alignment horizontal="right" vertical="center"/>
    </xf>
    <xf numFmtId="180" fontId="10" fillId="2" borderId="0" xfId="2" applyNumberFormat="1" applyFont="1" applyFill="1" applyBorder="1" applyAlignment="1">
      <alignment horizontal="right" vertical="center"/>
    </xf>
    <xf numFmtId="180" fontId="10" fillId="2" borderId="3" xfId="2" applyNumberFormat="1" applyFont="1" applyFill="1" applyBorder="1" applyAlignment="1">
      <alignment horizontal="right" vertical="center"/>
    </xf>
    <xf numFmtId="178" fontId="10" fillId="6" borderId="2" xfId="2" applyNumberFormat="1" applyFont="1" applyFill="1" applyBorder="1" applyAlignment="1">
      <alignment horizontal="right" vertical="center"/>
    </xf>
    <xf numFmtId="178" fontId="10" fillId="6" borderId="0" xfId="2" applyNumberFormat="1" applyFont="1" applyFill="1" applyBorder="1" applyAlignment="1">
      <alignment horizontal="right" vertical="center"/>
    </xf>
    <xf numFmtId="180" fontId="10" fillId="6" borderId="0" xfId="2" applyNumberFormat="1" applyFont="1" applyFill="1" applyBorder="1" applyAlignment="1">
      <alignment horizontal="right" vertical="center"/>
    </xf>
    <xf numFmtId="180" fontId="10" fillId="6" borderId="3" xfId="2" applyNumberFormat="1" applyFont="1" applyFill="1" applyBorder="1" applyAlignment="1">
      <alignment horizontal="right" vertical="center"/>
    </xf>
    <xf numFmtId="180" fontId="10" fillId="4" borderId="3" xfId="2" applyNumberFormat="1" applyFont="1" applyFill="1" applyBorder="1" applyAlignment="1">
      <alignment horizontal="right" vertical="center"/>
    </xf>
    <xf numFmtId="178" fontId="10" fillId="2" borderId="7" xfId="2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180" fontId="10" fillId="2" borderId="1" xfId="2" applyNumberFormat="1" applyFont="1" applyFill="1" applyBorder="1" applyAlignment="1">
      <alignment horizontal="right" vertical="center"/>
    </xf>
    <xf numFmtId="180" fontId="10" fillId="2" borderId="8" xfId="2" applyNumberFormat="1" applyFont="1" applyFill="1" applyBorder="1" applyAlignment="1">
      <alignment horizontal="right" vertical="center"/>
    </xf>
    <xf numFmtId="178" fontId="10" fillId="6" borderId="7" xfId="2" applyNumberFormat="1" applyFont="1" applyFill="1" applyBorder="1" applyAlignment="1">
      <alignment horizontal="right" vertical="center"/>
    </xf>
    <xf numFmtId="178" fontId="10" fillId="6" borderId="1" xfId="2" applyNumberFormat="1" applyFont="1" applyFill="1" applyBorder="1" applyAlignment="1">
      <alignment horizontal="right" vertical="center"/>
    </xf>
    <xf numFmtId="180" fontId="10" fillId="6" borderId="1" xfId="2" applyNumberFormat="1" applyFont="1" applyFill="1" applyBorder="1" applyAlignment="1">
      <alignment horizontal="right" vertical="center"/>
    </xf>
    <xf numFmtId="180" fontId="10" fillId="6" borderId="8" xfId="2" applyNumberFormat="1" applyFont="1" applyFill="1" applyBorder="1" applyAlignment="1">
      <alignment horizontal="right" vertical="center"/>
    </xf>
    <xf numFmtId="180" fontId="10" fillId="4" borderId="8" xfId="2" applyNumberFormat="1" applyFont="1" applyFill="1" applyBorder="1" applyAlignment="1">
      <alignment horizontal="right" vertical="center"/>
    </xf>
    <xf numFmtId="178" fontId="12" fillId="4" borderId="10" xfId="2" applyNumberFormat="1" applyFont="1" applyFill="1" applyBorder="1" applyAlignment="1">
      <alignment horizontal="right" vertical="center"/>
    </xf>
    <xf numFmtId="178" fontId="12" fillId="4" borderId="9" xfId="2" applyNumberFormat="1" applyFont="1" applyFill="1" applyBorder="1" applyAlignment="1">
      <alignment horizontal="right" vertical="center"/>
    </xf>
    <xf numFmtId="180" fontId="12" fillId="4" borderId="9" xfId="2" applyNumberFormat="1" applyFont="1" applyFill="1" applyBorder="1" applyAlignment="1">
      <alignment horizontal="right" vertical="center"/>
    </xf>
    <xf numFmtId="178" fontId="6" fillId="2" borderId="4" xfId="2" applyNumberFormat="1" applyFont="1" applyFill="1" applyBorder="1" applyAlignment="1">
      <alignment horizontal="right" vertical="center"/>
    </xf>
    <xf numFmtId="178" fontId="6" fillId="2" borderId="5" xfId="2" applyNumberFormat="1" applyFont="1" applyFill="1" applyBorder="1" applyAlignment="1">
      <alignment horizontal="right" vertical="center"/>
    </xf>
    <xf numFmtId="180" fontId="6" fillId="2" borderId="5" xfId="2" applyNumberFormat="1" applyFont="1" applyFill="1" applyBorder="1" applyAlignment="1">
      <alignment horizontal="right" vertical="center"/>
    </xf>
    <xf numFmtId="180" fontId="6" fillId="2" borderId="6" xfId="2" applyNumberFormat="1" applyFont="1" applyFill="1" applyBorder="1" applyAlignment="1">
      <alignment horizontal="right" vertical="center"/>
    </xf>
    <xf numFmtId="178" fontId="11" fillId="4" borderId="4" xfId="2" applyNumberFormat="1" applyFont="1" applyFill="1" applyBorder="1" applyAlignment="1">
      <alignment horizontal="right" vertical="center"/>
    </xf>
    <xf numFmtId="178" fontId="11" fillId="4" borderId="5" xfId="2" applyNumberFormat="1" applyFont="1" applyFill="1" applyBorder="1" applyAlignment="1">
      <alignment horizontal="right" vertical="center"/>
    </xf>
    <xf numFmtId="180" fontId="11" fillId="4" borderId="5" xfId="2" applyNumberFormat="1" applyFont="1" applyFill="1" applyBorder="1" applyAlignment="1">
      <alignment horizontal="right" vertical="center"/>
    </xf>
    <xf numFmtId="178" fontId="0" fillId="2" borderId="2" xfId="2" applyNumberFormat="1" applyFont="1" applyFill="1" applyBorder="1" applyAlignment="1">
      <alignment horizontal="right" vertical="center"/>
    </xf>
    <xf numFmtId="180" fontId="0" fillId="2" borderId="0" xfId="2" applyNumberFormat="1" applyFont="1" applyFill="1" applyBorder="1" applyAlignment="1">
      <alignment horizontal="right" vertical="center"/>
    </xf>
    <xf numFmtId="180" fontId="0" fillId="2" borderId="3" xfId="2" applyNumberFormat="1" applyFont="1" applyFill="1" applyBorder="1" applyAlignment="1">
      <alignment horizontal="right" vertical="center"/>
    </xf>
    <xf numFmtId="178" fontId="10" fillId="4" borderId="2" xfId="2" applyNumberFormat="1" applyFont="1" applyFill="1" applyBorder="1" applyAlignment="1">
      <alignment horizontal="right" vertical="center"/>
    </xf>
    <xf numFmtId="178" fontId="10" fillId="4" borderId="0" xfId="2" applyNumberFormat="1" applyFont="1" applyFill="1" applyBorder="1" applyAlignment="1">
      <alignment horizontal="right" vertical="center"/>
    </xf>
    <xf numFmtId="180" fontId="10" fillId="4" borderId="0" xfId="2" applyNumberFormat="1" applyFont="1" applyFill="1" applyBorder="1" applyAlignment="1">
      <alignment horizontal="right" vertical="center"/>
    </xf>
    <xf numFmtId="180" fontId="10" fillId="2" borderId="0" xfId="2" quotePrefix="1" applyNumberFormat="1" applyFont="1" applyFill="1" applyBorder="1" applyAlignment="1">
      <alignment horizontal="right" vertical="center"/>
    </xf>
    <xf numFmtId="180" fontId="13" fillId="2" borderId="0" xfId="2" quotePrefix="1" applyNumberFormat="1" applyFont="1" applyFill="1" applyBorder="1" applyAlignment="1">
      <alignment horizontal="right" vertical="center"/>
    </xf>
    <xf numFmtId="178" fontId="0" fillId="2" borderId="7" xfId="2" applyNumberFormat="1" applyFont="1" applyFill="1" applyBorder="1" applyAlignment="1">
      <alignment horizontal="right" vertical="center"/>
    </xf>
    <xf numFmtId="178" fontId="0" fillId="2" borderId="1" xfId="2" applyNumberFormat="1" applyFont="1" applyFill="1" applyBorder="1" applyAlignment="1">
      <alignment horizontal="right" vertical="center"/>
    </xf>
    <xf numFmtId="180" fontId="0" fillId="2" borderId="1" xfId="2" applyNumberFormat="1" applyFont="1" applyFill="1" applyBorder="1" applyAlignment="1">
      <alignment horizontal="right" vertical="center"/>
    </xf>
    <xf numFmtId="180" fontId="0" fillId="2" borderId="8" xfId="2" applyNumberFormat="1" applyFont="1" applyFill="1" applyBorder="1" applyAlignment="1">
      <alignment horizontal="right" vertical="center"/>
    </xf>
    <xf numFmtId="178" fontId="10" fillId="4" borderId="7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 applyAlignment="1">
      <alignment horizontal="right" vertical="center"/>
    </xf>
    <xf numFmtId="180" fontId="10" fillId="4" borderId="1" xfId="2" applyNumberFormat="1" applyFont="1" applyFill="1" applyBorder="1" applyAlignment="1">
      <alignment horizontal="right" vertical="center"/>
    </xf>
    <xf numFmtId="178" fontId="12" fillId="0" borderId="10" xfId="2" applyNumberFormat="1" applyFont="1" applyFill="1" applyBorder="1" applyAlignment="1">
      <alignment horizontal="right" vertical="center"/>
    </xf>
    <xf numFmtId="178" fontId="12" fillId="0" borderId="9" xfId="2" applyNumberFormat="1" applyFont="1" applyFill="1" applyBorder="1" applyAlignment="1">
      <alignment horizontal="right" vertical="center"/>
    </xf>
    <xf numFmtId="180" fontId="12" fillId="0" borderId="9" xfId="2" applyNumberFormat="1" applyFont="1" applyFill="1" applyBorder="1" applyAlignment="1">
      <alignment horizontal="right" vertical="center"/>
    </xf>
    <xf numFmtId="180" fontId="12" fillId="0" borderId="12" xfId="2" applyNumberFormat="1" applyFont="1" applyFill="1" applyBorder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11" fillId="0" borderId="5" xfId="2" applyNumberFormat="1" applyFont="1" applyFill="1" applyBorder="1" applyAlignment="1">
      <alignment horizontal="right" vertical="center"/>
    </xf>
    <xf numFmtId="180" fontId="11" fillId="0" borderId="5" xfId="2" applyNumberFormat="1" applyFont="1" applyFill="1" applyBorder="1" applyAlignment="1">
      <alignment horizontal="right" vertical="center"/>
    </xf>
    <xf numFmtId="180" fontId="11" fillId="0" borderId="6" xfId="2" applyNumberFormat="1" applyFont="1" applyFill="1" applyBorder="1" applyAlignment="1">
      <alignment horizontal="right" vertical="center"/>
    </xf>
    <xf numFmtId="178" fontId="10" fillId="0" borderId="2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8" xfId="2" applyNumberFormat="1" applyFont="1" applyFill="1" applyBorder="1" applyAlignment="1">
      <alignment horizontal="right" vertical="center"/>
    </xf>
    <xf numFmtId="0" fontId="10" fillId="3" borderId="17" xfId="0" applyFont="1" applyFill="1" applyBorder="1" applyAlignment="1">
      <alignment horizontal="centerContinuous" vertical="center"/>
    </xf>
    <xf numFmtId="0" fontId="10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179" fontId="12" fillId="0" borderId="9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176" fontId="12" fillId="4" borderId="12" xfId="0" applyNumberFormat="1" applyFont="1" applyFill="1" applyBorder="1" applyAlignment="1">
      <alignment horizontal="right" vertical="center"/>
    </xf>
    <xf numFmtId="179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4" borderId="6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vertical="center"/>
    </xf>
    <xf numFmtId="178" fontId="12" fillId="0" borderId="9" xfId="0" applyNumberFormat="1" applyFont="1" applyFill="1" applyBorder="1" applyAlignment="1">
      <alignment vertical="center"/>
    </xf>
    <xf numFmtId="179" fontId="12" fillId="0" borderId="9" xfId="0" applyNumberFormat="1" applyFont="1" applyFill="1" applyBorder="1" applyAlignment="1">
      <alignment vertical="center"/>
    </xf>
    <xf numFmtId="178" fontId="12" fillId="4" borderId="10" xfId="0" applyNumberFormat="1" applyFont="1" applyFill="1" applyBorder="1" applyAlignment="1">
      <alignment vertical="center"/>
    </xf>
    <xf numFmtId="178" fontId="12" fillId="4" borderId="9" xfId="0" applyNumberFormat="1" applyFont="1" applyFill="1" applyBorder="1" applyAlignment="1">
      <alignment vertical="center"/>
    </xf>
    <xf numFmtId="179" fontId="12" fillId="4" borderId="9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9" fontId="10" fillId="4" borderId="5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179" fontId="10" fillId="4" borderId="0" xfId="0" applyNumberFormat="1" applyFont="1" applyFill="1" applyAlignment="1">
      <alignment vertical="center"/>
    </xf>
    <xf numFmtId="178" fontId="12" fillId="4" borderId="9" xfId="0" applyNumberFormat="1" applyFont="1" applyFill="1" applyBorder="1" applyAlignment="1">
      <alignment vertical="center" shrinkToFit="1"/>
    </xf>
    <xf numFmtId="177" fontId="12" fillId="4" borderId="9" xfId="2" applyNumberFormat="1" applyFont="1" applyFill="1" applyBorder="1" applyAlignment="1">
      <alignment horizontal="right" vertical="center"/>
    </xf>
    <xf numFmtId="38" fontId="12" fillId="4" borderId="0" xfId="2" applyFont="1" applyFill="1" applyBorder="1" applyAlignment="1">
      <alignment horizontal="right" vertical="center"/>
    </xf>
    <xf numFmtId="178" fontId="12" fillId="4" borderId="0" xfId="2" applyNumberFormat="1" applyFont="1" applyFill="1" applyBorder="1" applyAlignment="1">
      <alignment horizontal="right" vertical="center"/>
    </xf>
    <xf numFmtId="179" fontId="12" fillId="4" borderId="0" xfId="2" applyNumberFormat="1" applyFont="1" applyFill="1" applyBorder="1" applyAlignment="1">
      <alignment horizontal="right" vertical="center"/>
    </xf>
    <xf numFmtId="178" fontId="12" fillId="4" borderId="2" xfId="2" applyNumberFormat="1" applyFont="1" applyFill="1" applyBorder="1" applyAlignment="1">
      <alignment horizontal="right" vertical="center"/>
    </xf>
    <xf numFmtId="179" fontId="12" fillId="4" borderId="9" xfId="2" applyNumberFormat="1" applyFont="1" applyFill="1" applyBorder="1" applyAlignment="1">
      <alignment horizontal="right" vertical="center"/>
    </xf>
    <xf numFmtId="38" fontId="12" fillId="4" borderId="9" xfId="2" applyFont="1" applyFill="1" applyBorder="1" applyAlignment="1">
      <alignment horizontal="right" vertical="center"/>
    </xf>
    <xf numFmtId="178" fontId="12" fillId="4" borderId="0" xfId="2" applyNumberFormat="1" applyFont="1" applyFill="1" applyBorder="1" applyAlignment="1">
      <alignment horizontal="right" vertical="center" shrinkToFit="1"/>
    </xf>
    <xf numFmtId="179" fontId="12" fillId="4" borderId="9" xfId="1" applyNumberFormat="1" applyFont="1" applyFill="1" applyBorder="1" applyAlignment="1">
      <alignment vertical="center"/>
    </xf>
    <xf numFmtId="177" fontId="11" fillId="4" borderId="5" xfId="2" applyNumberFormat="1" applyFont="1" applyFill="1" applyBorder="1" applyAlignment="1">
      <alignment horizontal="right" vertical="center"/>
    </xf>
    <xf numFmtId="38" fontId="11" fillId="4" borderId="5" xfId="2" applyFont="1" applyFill="1" applyBorder="1" applyAlignment="1">
      <alignment horizontal="right" vertical="center"/>
    </xf>
    <xf numFmtId="179" fontId="11" fillId="4" borderId="5" xfId="1" applyNumberFormat="1" applyFont="1" applyFill="1" applyBorder="1" applyAlignment="1">
      <alignment vertical="center"/>
    </xf>
    <xf numFmtId="38" fontId="11" fillId="4" borderId="6" xfId="2" applyFont="1" applyFill="1" applyBorder="1" applyAlignment="1">
      <alignment horizontal="right" vertical="center"/>
    </xf>
    <xf numFmtId="179" fontId="11" fillId="4" borderId="5" xfId="2" applyNumberFormat="1" applyFont="1" applyFill="1" applyBorder="1" applyAlignment="1">
      <alignment horizontal="right" vertical="center"/>
    </xf>
    <xf numFmtId="177" fontId="10" fillId="4" borderId="0" xfId="2" applyNumberFormat="1" applyFont="1" applyFill="1" applyBorder="1" applyAlignment="1">
      <alignment horizontal="right" vertical="center"/>
    </xf>
    <xf numFmtId="179" fontId="10" fillId="4" borderId="0" xfId="2" applyNumberFormat="1" applyFont="1" applyFill="1" applyBorder="1" applyAlignment="1">
      <alignment horizontal="right" vertical="center"/>
    </xf>
    <xf numFmtId="38" fontId="10" fillId="4" borderId="3" xfId="2" applyFont="1" applyFill="1" applyBorder="1" applyAlignment="1">
      <alignment horizontal="right" vertical="center"/>
    </xf>
    <xf numFmtId="179" fontId="10" fillId="0" borderId="0" xfId="2" applyNumberFormat="1" applyFont="1" applyFill="1" applyBorder="1" applyAlignment="1">
      <alignment horizontal="right" vertical="center"/>
    </xf>
    <xf numFmtId="179" fontId="10" fillId="4" borderId="0" xfId="2" quotePrefix="1" applyNumberFormat="1" applyFont="1" applyFill="1" applyBorder="1" applyAlignment="1">
      <alignment horizontal="right" vertical="center"/>
    </xf>
    <xf numFmtId="178" fontId="10" fillId="4" borderId="0" xfId="2" quotePrefix="1" applyNumberFormat="1" applyFont="1" applyFill="1" applyBorder="1" applyAlignment="1">
      <alignment horizontal="right" vertical="center"/>
    </xf>
    <xf numFmtId="38" fontId="10" fillId="4" borderId="0" xfId="2" applyFont="1" applyFill="1" applyAlignment="1">
      <alignment horizontal="right" vertical="center"/>
    </xf>
    <xf numFmtId="177" fontId="10" fillId="4" borderId="1" xfId="2" applyNumberFormat="1" applyFont="1" applyFill="1" applyBorder="1" applyAlignment="1">
      <alignment horizontal="right" vertical="center"/>
    </xf>
    <xf numFmtId="179" fontId="10" fillId="4" borderId="1" xfId="2" applyNumberFormat="1" applyFont="1" applyFill="1" applyBorder="1" applyAlignment="1">
      <alignment horizontal="right" vertical="center"/>
    </xf>
    <xf numFmtId="38" fontId="10" fillId="4" borderId="8" xfId="2" applyFont="1" applyFill="1" applyBorder="1" applyAlignment="1">
      <alignment horizontal="right" vertical="center"/>
    </xf>
    <xf numFmtId="179" fontId="12" fillId="4" borderId="5" xfId="2" applyNumberFormat="1" applyFont="1" applyFill="1" applyBorder="1" applyAlignment="1">
      <alignment horizontal="right" vertical="center"/>
    </xf>
    <xf numFmtId="178" fontId="12" fillId="4" borderId="5" xfId="2" applyNumberFormat="1" applyFont="1" applyFill="1" applyBorder="1" applyAlignment="1">
      <alignment horizontal="right" vertical="center"/>
    </xf>
    <xf numFmtId="178" fontId="12" fillId="4" borderId="4" xfId="2" applyNumberFormat="1" applyFont="1" applyFill="1" applyBorder="1" applyAlignment="1">
      <alignment horizontal="right" vertical="center"/>
    </xf>
    <xf numFmtId="179" fontId="10" fillId="0" borderId="1" xfId="2" applyNumberFormat="1" applyFont="1" applyFill="1" applyBorder="1" applyAlignment="1">
      <alignment horizontal="right" vertical="center"/>
    </xf>
    <xf numFmtId="178" fontId="10" fillId="0" borderId="1" xfId="2" applyNumberFormat="1" applyFont="1" applyFill="1" applyBorder="1" applyAlignment="1">
      <alignment horizontal="right" vertical="center"/>
    </xf>
    <xf numFmtId="0" fontId="0" fillId="6" borderId="0" xfId="0" applyFont="1" applyFill="1" applyBorder="1" applyAlignment="1">
      <alignment horizontal="distributed" vertical="center" justifyLastLine="1"/>
    </xf>
    <xf numFmtId="0" fontId="0" fillId="6" borderId="2" xfId="0" applyFont="1" applyFill="1" applyBorder="1" applyAlignment="1">
      <alignment horizontal="distributed" vertical="center" wrapText="1" justifyLastLine="1"/>
    </xf>
    <xf numFmtId="178" fontId="12" fillId="6" borderId="9" xfId="0" applyNumberFormat="1" applyFont="1" applyFill="1" applyBorder="1" applyAlignment="1">
      <alignment vertical="center"/>
    </xf>
    <xf numFmtId="179" fontId="12" fillId="6" borderId="5" xfId="0" applyNumberFormat="1" applyFont="1" applyFill="1" applyBorder="1" applyAlignment="1">
      <alignment vertical="center"/>
    </xf>
    <xf numFmtId="179" fontId="12" fillId="6" borderId="9" xfId="0" applyNumberFormat="1" applyFont="1" applyFill="1" applyBorder="1" applyAlignment="1">
      <alignment vertical="center"/>
    </xf>
    <xf numFmtId="178" fontId="12" fillId="6" borderId="9" xfId="2" applyNumberFormat="1" applyFont="1" applyFill="1" applyBorder="1" applyAlignment="1">
      <alignment vertical="center"/>
    </xf>
    <xf numFmtId="179" fontId="12" fillId="6" borderId="12" xfId="0" applyNumberFormat="1" applyFont="1" applyFill="1" applyBorder="1" applyAlignment="1">
      <alignment horizontal="right" vertical="center"/>
    </xf>
    <xf numFmtId="183" fontId="12" fillId="6" borderId="9" xfId="0" applyNumberFormat="1" applyFont="1" applyFill="1" applyBorder="1" applyAlignment="1">
      <alignment vertical="center"/>
    </xf>
    <xf numFmtId="182" fontId="12" fillId="6" borderId="9" xfId="0" applyNumberFormat="1" applyFont="1" applyFill="1" applyBorder="1" applyAlignment="1">
      <alignment vertical="center"/>
    </xf>
    <xf numFmtId="179" fontId="12" fillId="6" borderId="9" xfId="0" applyNumberFormat="1" applyFont="1" applyFill="1" applyBorder="1" applyAlignment="1">
      <alignment horizontal="right" vertical="center"/>
    </xf>
    <xf numFmtId="178" fontId="13" fillId="6" borderId="5" xfId="0" applyNumberFormat="1" applyFont="1" applyFill="1" applyBorder="1" applyAlignment="1">
      <alignment vertical="center"/>
    </xf>
    <xf numFmtId="179" fontId="13" fillId="6" borderId="0" xfId="0" applyNumberFormat="1" applyFont="1" applyFill="1" applyBorder="1" applyAlignment="1">
      <alignment vertical="center"/>
    </xf>
    <xf numFmtId="179" fontId="13" fillId="6" borderId="5" xfId="0" applyNumberFormat="1" applyFont="1" applyFill="1" applyBorder="1" applyAlignment="1">
      <alignment vertical="center"/>
    </xf>
    <xf numFmtId="179" fontId="13" fillId="6" borderId="6" xfId="0" applyNumberFormat="1" applyFont="1" applyFill="1" applyBorder="1" applyAlignment="1">
      <alignment vertical="center"/>
    </xf>
    <xf numFmtId="183" fontId="13" fillId="6" borderId="5" xfId="0" applyNumberFormat="1" applyFont="1" applyFill="1" applyBorder="1" applyAlignment="1">
      <alignment vertical="center"/>
    </xf>
    <xf numFmtId="182" fontId="13" fillId="6" borderId="5" xfId="0" applyNumberFormat="1" applyFont="1" applyFill="1" applyBorder="1" applyAlignment="1">
      <alignment vertical="center"/>
    </xf>
    <xf numFmtId="179" fontId="10" fillId="6" borderId="0" xfId="0" applyNumberFormat="1" applyFont="1" applyFill="1" applyBorder="1" applyAlignment="1">
      <alignment vertical="center"/>
    </xf>
    <xf numFmtId="179" fontId="13" fillId="6" borderId="3" xfId="0" applyNumberFormat="1" applyFont="1" applyFill="1" applyBorder="1" applyAlignment="1">
      <alignment vertical="center"/>
    </xf>
    <xf numFmtId="178" fontId="13" fillId="6" borderId="0" xfId="0" applyNumberFormat="1" applyFont="1" applyFill="1" applyBorder="1" applyAlignment="1">
      <alignment vertical="center"/>
    </xf>
    <xf numFmtId="182" fontId="13" fillId="6" borderId="0" xfId="0" applyNumberFormat="1" applyFont="1" applyFill="1" applyBorder="1" applyAlignment="1">
      <alignment vertical="center"/>
    </xf>
    <xf numFmtId="182" fontId="10" fillId="6" borderId="0" xfId="0" applyNumberFormat="1" applyFont="1" applyFill="1" applyBorder="1" applyAlignment="1">
      <alignment vertical="center"/>
    </xf>
    <xf numFmtId="0" fontId="0" fillId="6" borderId="1" xfId="0" applyFont="1" applyFill="1" applyBorder="1"/>
    <xf numFmtId="179" fontId="10" fillId="6" borderId="1" xfId="0" applyNumberFormat="1" applyFont="1" applyFill="1" applyBorder="1" applyAlignment="1">
      <alignment vertical="center"/>
    </xf>
    <xf numFmtId="182" fontId="10" fillId="6" borderId="1" xfId="0" applyNumberFormat="1" applyFont="1" applyFill="1" applyBorder="1" applyAlignment="1">
      <alignment vertical="center"/>
    </xf>
    <xf numFmtId="183" fontId="13" fillId="6" borderId="0" xfId="0" applyNumberFormat="1" applyFont="1" applyFill="1" applyBorder="1" applyAlignment="1">
      <alignment vertical="center"/>
    </xf>
    <xf numFmtId="182" fontId="11" fillId="6" borderId="9" xfId="0" applyNumberFormat="1" applyFont="1" applyFill="1" applyBorder="1" applyAlignment="1">
      <alignment vertical="center"/>
    </xf>
    <xf numFmtId="179" fontId="11" fillId="6" borderId="9" xfId="2" applyNumberFormat="1" applyFont="1" applyFill="1" applyBorder="1" applyAlignment="1">
      <alignment horizontal="right" vertical="center"/>
    </xf>
    <xf numFmtId="179" fontId="11" fillId="6" borderId="12" xfId="0" applyNumberFormat="1" applyFont="1" applyFill="1" applyBorder="1" applyAlignment="1">
      <alignment horizontal="right" vertical="center"/>
    </xf>
    <xf numFmtId="178" fontId="11" fillId="6" borderId="10" xfId="0" applyNumberFormat="1" applyFont="1" applyFill="1" applyBorder="1" applyAlignment="1">
      <alignment vertical="center"/>
    </xf>
    <xf numFmtId="178" fontId="11" fillId="6" borderId="9" xfId="0" applyNumberFormat="1" applyFont="1" applyFill="1" applyBorder="1" applyAlignment="1">
      <alignment vertical="center"/>
    </xf>
    <xf numFmtId="178" fontId="11" fillId="6" borderId="9" xfId="2" applyNumberFormat="1" applyFont="1" applyFill="1" applyBorder="1" applyAlignment="1">
      <alignment vertical="center"/>
    </xf>
    <xf numFmtId="183" fontId="11" fillId="6" borderId="10" xfId="0" applyNumberFormat="1" applyFont="1" applyFill="1" applyBorder="1" applyAlignment="1">
      <alignment vertical="center"/>
    </xf>
    <xf numFmtId="183" fontId="11" fillId="6" borderId="9" xfId="0" applyNumberFormat="1" applyFont="1" applyFill="1" applyBorder="1" applyAlignment="1">
      <alignment vertical="center"/>
    </xf>
    <xf numFmtId="179" fontId="11" fillId="6" borderId="9" xfId="0" applyNumberFormat="1" applyFont="1" applyFill="1" applyBorder="1" applyAlignment="1">
      <alignment horizontal="right" vertical="center"/>
    </xf>
    <xf numFmtId="182" fontId="11" fillId="6" borderId="5" xfId="0" applyNumberFormat="1" applyFont="1" applyFill="1" applyBorder="1" applyAlignment="1">
      <alignment vertical="center"/>
    </xf>
    <xf numFmtId="179" fontId="11" fillId="6" borderId="6" xfId="0" applyNumberFormat="1" applyFont="1" applyFill="1" applyBorder="1" applyAlignment="1">
      <alignment vertical="center"/>
    </xf>
    <xf numFmtId="178" fontId="11" fillId="6" borderId="4" xfId="0" applyNumberFormat="1" applyFont="1" applyFill="1" applyBorder="1" applyAlignment="1">
      <alignment vertical="center"/>
    </xf>
    <xf numFmtId="178" fontId="11" fillId="6" borderId="5" xfId="0" applyNumberFormat="1" applyFont="1" applyFill="1" applyBorder="1" applyAlignment="1">
      <alignment vertical="center"/>
    </xf>
    <xf numFmtId="183" fontId="11" fillId="6" borderId="2" xfId="0" applyNumberFormat="1" applyFont="1" applyFill="1" applyBorder="1" applyAlignment="1">
      <alignment vertical="center"/>
    </xf>
    <xf numFmtId="183" fontId="11" fillId="6" borderId="5" xfId="0" applyNumberFormat="1" applyFont="1" applyFill="1" applyBorder="1" applyAlignment="1">
      <alignment vertical="center"/>
    </xf>
    <xf numFmtId="179" fontId="11" fillId="6" borderId="5" xfId="0" applyNumberFormat="1" applyFont="1" applyFill="1" applyBorder="1" applyAlignment="1">
      <alignment vertical="center"/>
    </xf>
    <xf numFmtId="177" fontId="10" fillId="6" borderId="0" xfId="0" applyNumberFormat="1" applyFont="1" applyFill="1" applyBorder="1" applyAlignment="1">
      <alignment horizontal="right" vertical="center"/>
    </xf>
    <xf numFmtId="179" fontId="10" fillId="6" borderId="3" xfId="0" applyNumberFormat="1" applyFont="1" applyFill="1" applyBorder="1" applyAlignment="1">
      <alignment vertical="center"/>
    </xf>
    <xf numFmtId="178" fontId="10" fillId="6" borderId="2" xfId="0" applyNumberFormat="1" applyFont="1" applyFill="1" applyBorder="1" applyAlignment="1">
      <alignment vertical="center"/>
    </xf>
    <xf numFmtId="178" fontId="11" fillId="6" borderId="0" xfId="0" applyNumberFormat="1" applyFont="1" applyFill="1" applyBorder="1" applyAlignment="1">
      <alignment vertical="center"/>
    </xf>
    <xf numFmtId="177" fontId="10" fillId="6" borderId="1" xfId="0" applyNumberFormat="1" applyFont="1" applyFill="1" applyBorder="1" applyAlignment="1">
      <alignment horizontal="right" vertical="center"/>
    </xf>
    <xf numFmtId="179" fontId="10" fillId="6" borderId="8" xfId="0" applyNumberFormat="1" applyFont="1" applyFill="1" applyBorder="1" applyAlignment="1">
      <alignment vertical="center"/>
    </xf>
    <xf numFmtId="178" fontId="10" fillId="6" borderId="7" xfId="0" applyNumberFormat="1" applyFont="1" applyFill="1" applyBorder="1" applyAlignment="1">
      <alignment vertical="center"/>
    </xf>
    <xf numFmtId="177" fontId="11" fillId="6" borderId="5" xfId="0" applyNumberFormat="1" applyFont="1" applyFill="1" applyBorder="1" applyAlignment="1">
      <alignment horizontal="right" vertical="center"/>
    </xf>
    <xf numFmtId="183" fontId="11" fillId="6" borderId="4" xfId="0" applyNumberFormat="1" applyFont="1" applyFill="1" applyBorder="1" applyAlignment="1">
      <alignment vertical="center"/>
    </xf>
    <xf numFmtId="179" fontId="11" fillId="6" borderId="5" xfId="0" applyNumberFormat="1" applyFont="1" applyFill="1" applyBorder="1" applyAlignment="1">
      <alignment horizontal="right" vertical="center"/>
    </xf>
    <xf numFmtId="0" fontId="0" fillId="6" borderId="0" xfId="0" applyNumberFormat="1" applyFont="1" applyFill="1" applyAlignment="1">
      <alignment horizontal="centerContinuous"/>
    </xf>
    <xf numFmtId="0" fontId="0" fillId="6" borderId="0" xfId="0" applyFont="1" applyFill="1" applyAlignment="1">
      <alignment horizontal="centerContinuous"/>
    </xf>
    <xf numFmtId="38" fontId="20" fillId="6" borderId="23" xfId="2" applyFont="1" applyFill="1" applyBorder="1" applyAlignment="1">
      <alignment horizontal="right"/>
    </xf>
    <xf numFmtId="38" fontId="20" fillId="6" borderId="40" xfId="2" applyFont="1" applyFill="1" applyBorder="1" applyAlignment="1">
      <alignment horizontal="right"/>
    </xf>
    <xf numFmtId="38" fontId="20" fillId="0" borderId="9" xfId="2" applyFont="1" applyFill="1" applyBorder="1" applyAlignment="1">
      <alignment horizontal="right"/>
    </xf>
    <xf numFmtId="38" fontId="20" fillId="0" borderId="0" xfId="2" applyFont="1" applyFill="1" applyBorder="1" applyAlignment="1">
      <alignment horizontal="right"/>
    </xf>
    <xf numFmtId="38" fontId="20" fillId="6" borderId="42" xfId="2" applyFont="1" applyFill="1" applyBorder="1" applyAlignment="1">
      <alignment horizontal="right"/>
    </xf>
    <xf numFmtId="38" fontId="20" fillId="6" borderId="35" xfId="2" applyFont="1" applyFill="1" applyBorder="1" applyAlignment="1">
      <alignment horizontal="right"/>
    </xf>
    <xf numFmtId="38" fontId="20" fillId="6" borderId="32" xfId="2" applyFont="1" applyFill="1" applyBorder="1" applyAlignment="1">
      <alignment horizontal="right"/>
    </xf>
    <xf numFmtId="38" fontId="20" fillId="6" borderId="30" xfId="2" applyFont="1" applyFill="1" applyBorder="1" applyAlignment="1">
      <alignment horizontal="right"/>
    </xf>
    <xf numFmtId="38" fontId="20" fillId="6" borderId="28" xfId="2" applyFont="1" applyFill="1" applyBorder="1" applyAlignment="1">
      <alignment horizontal="right"/>
    </xf>
    <xf numFmtId="38" fontId="20" fillId="6" borderId="29" xfId="2" applyFont="1" applyFill="1" applyBorder="1" applyAlignment="1">
      <alignment horizontal="right"/>
    </xf>
    <xf numFmtId="0" fontId="19" fillId="6" borderId="31" xfId="3" applyFont="1" applyFill="1" applyBorder="1" applyAlignment="1">
      <alignment vertical="center" shrinkToFit="1"/>
    </xf>
    <xf numFmtId="0" fontId="19" fillId="6" borderId="29" xfId="3" applyFont="1" applyFill="1" applyBorder="1" applyAlignment="1">
      <alignment vertical="center" shrinkToFit="1"/>
    </xf>
    <xf numFmtId="0" fontId="19" fillId="6" borderId="24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vertical="center" shrinkToFit="1"/>
    </xf>
    <xf numFmtId="0" fontId="19" fillId="6" borderId="34" xfId="3" applyFont="1" applyFill="1" applyBorder="1" applyAlignment="1">
      <alignment vertical="center" shrinkToFit="1"/>
    </xf>
    <xf numFmtId="38" fontId="19" fillId="6" borderId="36" xfId="2" applyFont="1" applyFill="1" applyBorder="1" applyAlignment="1">
      <alignment horizontal="right"/>
    </xf>
    <xf numFmtId="0" fontId="19" fillId="6" borderId="32" xfId="3" applyFont="1" applyFill="1" applyBorder="1" applyAlignment="1">
      <alignment vertical="center" shrinkToFit="1"/>
    </xf>
    <xf numFmtId="0" fontId="19" fillId="6" borderId="29" xfId="3" applyNumberFormat="1" applyFont="1" applyFill="1" applyBorder="1" applyAlignment="1">
      <alignment horizontal="center" vertical="center" shrinkToFit="1"/>
    </xf>
    <xf numFmtId="0" fontId="19" fillId="6" borderId="0" xfId="3" applyNumberFormat="1" applyFont="1" applyFill="1" applyBorder="1" applyAlignment="1">
      <alignment horizontal="center" vertical="center" shrinkToFit="1"/>
    </xf>
    <xf numFmtId="0" fontId="19" fillId="6" borderId="0" xfId="3" applyFont="1" applyFill="1" applyBorder="1" applyAlignment="1">
      <alignment horizontal="center" vertical="center" shrinkToFit="1"/>
    </xf>
    <xf numFmtId="0" fontId="20" fillId="6" borderId="28" xfId="3" applyFont="1" applyFill="1" applyBorder="1" applyAlignment="1">
      <alignment vertical="center"/>
    </xf>
    <xf numFmtId="0" fontId="20" fillId="6" borderId="36" xfId="3" applyFont="1" applyFill="1" applyBorder="1" applyAlignment="1">
      <alignment vertical="center"/>
    </xf>
    <xf numFmtId="0" fontId="19" fillId="6" borderId="29" xfId="3" applyFont="1" applyFill="1" applyBorder="1" applyAlignment="1">
      <alignment horizontal="center" vertical="center" shrinkToFit="1"/>
    </xf>
    <xf numFmtId="38" fontId="20" fillId="6" borderId="33" xfId="2" applyFont="1" applyFill="1" applyBorder="1" applyAlignment="1">
      <alignment horizontal="right"/>
    </xf>
    <xf numFmtId="0" fontId="19" fillId="6" borderId="36" xfId="3" applyFont="1" applyFill="1" applyBorder="1" applyAlignment="1">
      <alignment vertical="center" wrapText="1" shrinkToFit="1"/>
    </xf>
    <xf numFmtId="38" fontId="20" fillId="6" borderId="35" xfId="2" quotePrefix="1" applyFont="1" applyFill="1" applyBorder="1" applyAlignment="1">
      <alignment horizontal="right"/>
    </xf>
    <xf numFmtId="38" fontId="20" fillId="6" borderId="28" xfId="2" quotePrefix="1" applyFont="1" applyFill="1" applyBorder="1" applyAlignment="1">
      <alignment horizontal="right"/>
    </xf>
    <xf numFmtId="0" fontId="19" fillId="6" borderId="28" xfId="3" applyFont="1" applyFill="1" applyBorder="1" applyAlignment="1">
      <alignment horizontal="center" vertical="center" shrinkToFit="1"/>
    </xf>
    <xf numFmtId="0" fontId="19" fillId="6" borderId="28" xfId="3" applyFont="1" applyFill="1" applyBorder="1" applyAlignment="1">
      <alignment vertical="center" shrinkToFit="1"/>
    </xf>
    <xf numFmtId="0" fontId="19" fillId="6" borderId="0" xfId="3" applyFont="1" applyFill="1" applyBorder="1" applyAlignment="1">
      <alignment shrinkToFit="1"/>
    </xf>
    <xf numFmtId="0" fontId="19" fillId="6" borderId="0" xfId="3" applyNumberFormat="1" applyFont="1" applyFill="1" applyBorder="1" applyAlignment="1">
      <alignment horizontal="center" shrinkToFit="1"/>
    </xf>
    <xf numFmtId="0" fontId="0" fillId="6" borderId="0" xfId="0" applyNumberFormat="1" applyFont="1" applyFill="1"/>
    <xf numFmtId="0" fontId="30" fillId="6" borderId="0" xfId="8" applyFont="1" applyFill="1">
      <alignment vertical="center"/>
    </xf>
    <xf numFmtId="0" fontId="31" fillId="6" borderId="0" xfId="8" applyFont="1" applyFill="1" applyAlignment="1">
      <alignment vertical="center"/>
    </xf>
    <xf numFmtId="0" fontId="31" fillId="6" borderId="0" xfId="8" applyFont="1" applyFill="1" applyAlignment="1">
      <alignment horizontal="center" vertical="center"/>
    </xf>
    <xf numFmtId="0" fontId="3" fillId="6" borderId="0" xfId="8" applyFont="1" applyFill="1">
      <alignment vertical="center"/>
    </xf>
    <xf numFmtId="0" fontId="3" fillId="4" borderId="0" xfId="8" applyFont="1" applyFill="1">
      <alignment vertical="center"/>
    </xf>
    <xf numFmtId="0" fontId="30" fillId="4" borderId="0" xfId="8" applyFont="1" applyFill="1">
      <alignment vertical="center"/>
    </xf>
    <xf numFmtId="0" fontId="3" fillId="4" borderId="13" xfId="8" applyFont="1" applyFill="1" applyBorder="1" applyAlignment="1">
      <alignment vertical="center"/>
    </xf>
    <xf numFmtId="0" fontId="32" fillId="4" borderId="0" xfId="0" applyFont="1" applyFill="1" applyAlignment="1">
      <alignment vertical="center"/>
    </xf>
    <xf numFmtId="0" fontId="3" fillId="4" borderId="13" xfId="8" applyFont="1" applyFill="1" applyBorder="1" applyAlignment="1">
      <alignment horizontal="right" vertical="center"/>
    </xf>
    <xf numFmtId="0" fontId="3" fillId="6" borderId="13" xfId="8" applyFont="1" applyFill="1" applyBorder="1" applyAlignment="1">
      <alignment vertical="center"/>
    </xf>
    <xf numFmtId="0" fontId="3" fillId="6" borderId="13" xfId="8" applyFont="1" applyFill="1" applyBorder="1" applyAlignment="1">
      <alignment horizontal="right" vertical="center"/>
    </xf>
    <xf numFmtId="0" fontId="30" fillId="6" borderId="16" xfId="8" applyFont="1" applyFill="1" applyBorder="1">
      <alignment vertical="center"/>
    </xf>
    <xf numFmtId="0" fontId="3" fillId="6" borderId="16" xfId="8" applyFont="1" applyFill="1" applyBorder="1">
      <alignment vertical="center"/>
    </xf>
    <xf numFmtId="0" fontId="30" fillId="6" borderId="0" xfId="8" applyFont="1" applyFill="1" applyBorder="1">
      <alignment vertical="center"/>
    </xf>
    <xf numFmtId="0" fontId="3" fillId="6" borderId="0" xfId="8" applyFont="1" applyFill="1" applyBorder="1">
      <alignment vertical="center"/>
    </xf>
    <xf numFmtId="184" fontId="3" fillId="4" borderId="4" xfId="8" applyNumberFormat="1" applyFont="1" applyFill="1" applyBorder="1" applyAlignment="1">
      <alignment horizontal="distributed" vertical="center" justifyLastLine="1"/>
    </xf>
    <xf numFmtId="0" fontId="3" fillId="4" borderId="5" xfId="8" applyFont="1" applyFill="1" applyBorder="1">
      <alignment vertical="center"/>
    </xf>
    <xf numFmtId="0" fontId="3" fillId="4" borderId="6" xfId="8" applyFont="1" applyFill="1" applyBorder="1">
      <alignment vertical="center"/>
    </xf>
    <xf numFmtId="184" fontId="3" fillId="6" borderId="4" xfId="8" applyNumberFormat="1" applyFont="1" applyFill="1" applyBorder="1" applyAlignment="1">
      <alignment horizontal="distributed" vertical="center" justifyLastLine="1"/>
    </xf>
    <xf numFmtId="0" fontId="3" fillId="6" borderId="5" xfId="8" applyFont="1" applyFill="1" applyBorder="1">
      <alignment vertical="center"/>
    </xf>
    <xf numFmtId="0" fontId="30" fillId="6" borderId="1" xfId="8" applyFont="1" applyFill="1" applyBorder="1">
      <alignment vertical="center"/>
    </xf>
    <xf numFmtId="0" fontId="3" fillId="4" borderId="2" xfId="8" applyFont="1" applyFill="1" applyBorder="1" applyAlignment="1">
      <alignment horizontal="center" vertical="center" shrinkToFit="1"/>
    </xf>
    <xf numFmtId="0" fontId="3" fillId="4" borderId="11" xfId="8" applyFont="1" applyFill="1" applyBorder="1" applyAlignment="1">
      <alignment horizontal="distributed" vertical="center" wrapText="1" justifyLastLine="1" shrinkToFit="1"/>
    </xf>
    <xf numFmtId="0" fontId="3" fillId="4" borderId="11" xfId="8" applyFont="1" applyFill="1" applyBorder="1" applyAlignment="1">
      <alignment horizontal="distributed" vertical="center" justifyLastLine="1" shrinkToFit="1"/>
    </xf>
    <xf numFmtId="0" fontId="3" fillId="4" borderId="7" xfId="8" applyFont="1" applyFill="1" applyBorder="1" applyAlignment="1">
      <alignment horizontal="center" vertical="center" shrinkToFit="1"/>
    </xf>
    <xf numFmtId="0" fontId="3" fillId="4" borderId="39" xfId="8" applyFont="1" applyFill="1" applyBorder="1" applyAlignment="1">
      <alignment horizontal="distributed" vertical="center" wrapText="1" justifyLastLine="1" shrinkToFit="1"/>
    </xf>
    <xf numFmtId="0" fontId="3" fillId="4" borderId="39" xfId="8" applyFont="1" applyFill="1" applyBorder="1" applyAlignment="1">
      <alignment horizontal="distributed" vertical="center" justifyLastLine="1" shrinkToFit="1"/>
    </xf>
    <xf numFmtId="0" fontId="3" fillId="4" borderId="10" xfId="8" applyFont="1" applyFill="1" applyBorder="1" applyAlignment="1">
      <alignment horizontal="distributed" vertical="center" justifyLastLine="1" shrinkToFit="1"/>
    </xf>
    <xf numFmtId="0" fontId="3" fillId="6" borderId="2" xfId="8" applyFont="1" applyFill="1" applyBorder="1" applyAlignment="1">
      <alignment horizontal="center" vertical="center" shrinkToFit="1"/>
    </xf>
    <xf numFmtId="0" fontId="3" fillId="6" borderId="11" xfId="8" applyFont="1" applyFill="1" applyBorder="1" applyAlignment="1">
      <alignment horizontal="distributed" vertical="center" wrapText="1" justifyLastLine="1" shrinkToFit="1"/>
    </xf>
    <xf numFmtId="0" fontId="3" fillId="6" borderId="10" xfId="8" applyFont="1" applyFill="1" applyBorder="1" applyAlignment="1">
      <alignment horizontal="distributed" vertical="center" justifyLastLine="1" shrinkToFit="1"/>
    </xf>
    <xf numFmtId="0" fontId="3" fillId="6" borderId="5" xfId="8" applyFont="1" applyFill="1" applyBorder="1" applyAlignment="1">
      <alignment horizontal="distributed" vertical="center"/>
    </xf>
    <xf numFmtId="181" fontId="3" fillId="4" borderId="4" xfId="8" applyNumberFormat="1" applyFont="1" applyFill="1" applyBorder="1">
      <alignment vertical="center"/>
    </xf>
    <xf numFmtId="177" fontId="3" fillId="4" borderId="11" xfId="8" applyNumberFormat="1" applyFont="1" applyFill="1" applyBorder="1">
      <alignment vertical="center"/>
    </xf>
    <xf numFmtId="181" fontId="3" fillId="4" borderId="11" xfId="8" applyNumberFormat="1" applyFont="1" applyFill="1" applyBorder="1">
      <alignment vertical="center"/>
    </xf>
    <xf numFmtId="177" fontId="3" fillId="4" borderId="4" xfId="8" applyNumberFormat="1" applyFont="1" applyFill="1" applyBorder="1">
      <alignment vertical="center"/>
    </xf>
    <xf numFmtId="177" fontId="3" fillId="6" borderId="20" xfId="8" applyNumberFormat="1" applyFont="1" applyFill="1" applyBorder="1">
      <alignment vertical="center"/>
    </xf>
    <xf numFmtId="177" fontId="3" fillId="6" borderId="5" xfId="8" applyNumberFormat="1" applyFont="1" applyFill="1" applyBorder="1">
      <alignment vertical="center"/>
    </xf>
    <xf numFmtId="177" fontId="3" fillId="6" borderId="11" xfId="8" applyNumberFormat="1" applyFont="1" applyFill="1" applyBorder="1">
      <alignment vertical="center"/>
    </xf>
    <xf numFmtId="177" fontId="3" fillId="6" borderId="4" xfId="8" applyNumberFormat="1" applyFont="1" applyFill="1" applyBorder="1">
      <alignment vertical="center"/>
    </xf>
    <xf numFmtId="0" fontId="3" fillId="6" borderId="0" xfId="8" applyFont="1" applyFill="1" applyBorder="1" applyAlignment="1">
      <alignment horizontal="distributed" vertical="center"/>
    </xf>
    <xf numFmtId="181" fontId="3" fillId="4" borderId="2" xfId="8" applyNumberFormat="1" applyFont="1" applyFill="1" applyBorder="1">
      <alignment vertical="center"/>
    </xf>
    <xf numFmtId="177" fontId="3" fillId="4" borderId="20" xfId="8" applyNumberFormat="1" applyFont="1" applyFill="1" applyBorder="1">
      <alignment vertical="center"/>
    </xf>
    <xf numFmtId="181" fontId="3" fillId="4" borderId="20" xfId="8" applyNumberFormat="1" applyFont="1" applyFill="1" applyBorder="1">
      <alignment vertical="center"/>
    </xf>
    <xf numFmtId="177" fontId="3" fillId="4" borderId="2" xfId="8" applyNumberFormat="1" applyFont="1" applyFill="1" applyBorder="1">
      <alignment vertical="center"/>
    </xf>
    <xf numFmtId="177" fontId="3" fillId="6" borderId="0" xfId="8" applyNumberFormat="1" applyFont="1" applyFill="1" applyBorder="1">
      <alignment vertical="center"/>
    </xf>
    <xf numFmtId="177" fontId="3" fillId="6" borderId="2" xfId="8" applyNumberFormat="1" applyFont="1" applyFill="1" applyBorder="1">
      <alignment vertical="center"/>
    </xf>
    <xf numFmtId="0" fontId="21" fillId="6" borderId="0" xfId="8" applyFont="1" applyFill="1" applyBorder="1">
      <alignment vertical="center"/>
    </xf>
    <xf numFmtId="0" fontId="21" fillId="6" borderId="0" xfId="8" applyFont="1" applyFill="1">
      <alignment vertical="center"/>
    </xf>
    <xf numFmtId="0" fontId="3" fillId="6" borderId="1" xfId="8" applyFont="1" applyFill="1" applyBorder="1" applyAlignment="1">
      <alignment horizontal="distributed" vertical="center"/>
    </xf>
    <xf numFmtId="181" fontId="3" fillId="4" borderId="7" xfId="8" applyNumberFormat="1" applyFont="1" applyFill="1" applyBorder="1">
      <alignment vertical="center"/>
    </xf>
    <xf numFmtId="177" fontId="3" fillId="4" borderId="38" xfId="8" applyNumberFormat="1" applyFont="1" applyFill="1" applyBorder="1">
      <alignment vertical="center"/>
    </xf>
    <xf numFmtId="181" fontId="3" fillId="4" borderId="38" xfId="8" applyNumberFormat="1" applyFont="1" applyFill="1" applyBorder="1">
      <alignment vertical="center"/>
    </xf>
    <xf numFmtId="177" fontId="3" fillId="4" borderId="7" xfId="8" applyNumberFormat="1" applyFont="1" applyFill="1" applyBorder="1">
      <alignment vertical="center"/>
    </xf>
    <xf numFmtId="177" fontId="3" fillId="6" borderId="38" xfId="8" applyNumberFormat="1" applyFont="1" applyFill="1" applyBorder="1">
      <alignment vertical="center"/>
    </xf>
    <xf numFmtId="177" fontId="3" fillId="6" borderId="1" xfId="8" applyNumberFormat="1" applyFont="1" applyFill="1" applyBorder="1">
      <alignment vertical="center"/>
    </xf>
    <xf numFmtId="177" fontId="3" fillId="6" borderId="7" xfId="8" applyNumberFormat="1" applyFont="1" applyFill="1" applyBorder="1">
      <alignment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 wrapText="1"/>
    </xf>
    <xf numFmtId="181" fontId="3" fillId="4" borderId="0" xfId="8" applyNumberFormat="1" applyFont="1" applyFill="1" applyBorder="1">
      <alignment vertical="center"/>
    </xf>
    <xf numFmtId="177" fontId="3" fillId="4" borderId="0" xfId="8" applyNumberFormat="1" applyFont="1" applyFill="1" applyBorder="1">
      <alignment vertical="center"/>
    </xf>
    <xf numFmtId="0" fontId="3" fillId="4" borderId="0" xfId="0" applyFont="1" applyFill="1" applyBorder="1" applyAlignment="1">
      <alignment vertical="center" wrapText="1"/>
    </xf>
    <xf numFmtId="0" fontId="3" fillId="6" borderId="0" xfId="0" applyFont="1" applyFill="1" applyAlignment="1">
      <alignment vertical="center"/>
    </xf>
    <xf numFmtId="0" fontId="8" fillId="6" borderId="0" xfId="8" applyFont="1" applyFill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49" fontId="10" fillId="4" borderId="0" xfId="2" applyNumberFormat="1" applyFont="1" applyFill="1" applyBorder="1" applyAlignment="1">
      <alignment horizontal="right" vertical="center"/>
    </xf>
    <xf numFmtId="38" fontId="0" fillId="6" borderId="0" xfId="2" applyFont="1" applyFill="1"/>
    <xf numFmtId="38" fontId="13" fillId="6" borderId="5" xfId="2" applyFont="1" applyFill="1" applyBorder="1" applyAlignment="1">
      <alignment vertical="center"/>
    </xf>
    <xf numFmtId="38" fontId="13" fillId="6" borderId="0" xfId="2" applyFont="1" applyFill="1" applyBorder="1" applyAlignment="1">
      <alignment vertical="center"/>
    </xf>
    <xf numFmtId="38" fontId="0" fillId="6" borderId="1" xfId="2" applyFont="1" applyFill="1" applyBorder="1"/>
    <xf numFmtId="38" fontId="0" fillId="6" borderId="0" xfId="2" applyFont="1" applyFill="1" applyBorder="1"/>
    <xf numFmtId="179" fontId="11" fillId="6" borderId="12" xfId="0" applyNumberFormat="1" applyFont="1" applyFill="1" applyBorder="1" applyAlignment="1">
      <alignment vertical="center"/>
    </xf>
    <xf numFmtId="179" fontId="11" fillId="6" borderId="3" xfId="0" applyNumberFormat="1" applyFont="1" applyFill="1" applyBorder="1" applyAlignment="1">
      <alignment vertical="center"/>
    </xf>
    <xf numFmtId="182" fontId="10" fillId="6" borderId="2" xfId="0" applyNumberFormat="1" applyFont="1" applyFill="1" applyBorder="1" applyAlignment="1">
      <alignment vertical="center"/>
    </xf>
    <xf numFmtId="182" fontId="10" fillId="6" borderId="7" xfId="0" applyNumberFormat="1" applyFont="1" applyFill="1" applyBorder="1" applyAlignment="1">
      <alignment vertical="center"/>
    </xf>
    <xf numFmtId="38" fontId="20" fillId="6" borderId="36" xfId="2" applyFont="1" applyFill="1" applyBorder="1" applyAlignment="1">
      <alignment horizontal="right"/>
    </xf>
    <xf numFmtId="38" fontId="20" fillId="6" borderId="34" xfId="2" applyFont="1" applyFill="1" applyBorder="1" applyAlignment="1">
      <alignment horizontal="right"/>
    </xf>
    <xf numFmtId="38" fontId="20" fillId="6" borderId="41" xfId="2" applyFont="1" applyFill="1" applyBorder="1" applyAlignment="1">
      <alignment horizontal="right"/>
    </xf>
    <xf numFmtId="183" fontId="10" fillId="6" borderId="2" xfId="0" applyNumberFormat="1" applyFont="1" applyFill="1" applyBorder="1" applyAlignment="1">
      <alignment vertical="center"/>
    </xf>
    <xf numFmtId="183" fontId="10" fillId="6" borderId="7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 justifyLastLine="1"/>
    </xf>
    <xf numFmtId="0" fontId="10" fillId="3" borderId="2" xfId="0" applyFont="1" applyFill="1" applyBorder="1" applyAlignment="1">
      <alignment horizontal="center" vertical="center" wrapText="1" justifyLastLine="1"/>
    </xf>
    <xf numFmtId="0" fontId="10" fillId="3" borderId="7" xfId="0" applyFont="1" applyFill="1" applyBorder="1" applyAlignment="1">
      <alignment horizontal="center" vertical="center" wrapText="1" justifyLastLine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2" fillId="3" borderId="9" xfId="0" applyFont="1" applyFill="1" applyBorder="1" applyAlignment="1">
      <alignment horizontal="distributed" vertical="center" justifyLastLine="1"/>
    </xf>
    <xf numFmtId="0" fontId="12" fillId="3" borderId="12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wrapText="1" justifyLastLine="1"/>
    </xf>
    <xf numFmtId="0" fontId="0" fillId="3" borderId="6" xfId="0" applyFont="1" applyFill="1" applyBorder="1" applyAlignment="1">
      <alignment horizontal="center" wrapText="1" justifyLastLine="1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wrapText="1" justifyLastLine="1"/>
    </xf>
    <xf numFmtId="0" fontId="0" fillId="3" borderId="8" xfId="0" applyFont="1" applyFill="1" applyBorder="1" applyAlignment="1">
      <alignment horizontal="center" vertical="top" wrapText="1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0" fillId="3" borderId="17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justifyLastLine="1"/>
    </xf>
    <xf numFmtId="0" fontId="0" fillId="3" borderId="19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center" justifyLastLine="1"/>
    </xf>
    <xf numFmtId="0" fontId="10" fillId="3" borderId="7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3" borderId="4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justifyLastLine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center" vertical="center" wrapText="1" justifyLastLine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0" fillId="3" borderId="4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distributed" vertical="center" wrapText="1" justifyLastLine="1"/>
    </xf>
    <xf numFmtId="0" fontId="0" fillId="3" borderId="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top"/>
    </xf>
    <xf numFmtId="0" fontId="0" fillId="3" borderId="15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center" vertical="center" justifyLastLine="1"/>
    </xf>
    <xf numFmtId="0" fontId="0" fillId="3" borderId="1" xfId="0" applyFont="1" applyFill="1" applyBorder="1" applyAlignment="1">
      <alignment horizontal="center" vertical="center" justifyLastLine="1"/>
    </xf>
    <xf numFmtId="0" fontId="8" fillId="3" borderId="4" xfId="0" applyFont="1" applyFill="1" applyBorder="1" applyAlignment="1">
      <alignment horizontal="center" vertical="center" wrapText="1" justifyLastLine="1"/>
    </xf>
    <xf numFmtId="0" fontId="8" fillId="3" borderId="6" xfId="0" applyFont="1" applyFill="1" applyBorder="1" applyAlignment="1">
      <alignment horizontal="center" vertical="center" justifyLastLine="1"/>
    </xf>
    <xf numFmtId="0" fontId="8" fillId="3" borderId="7" xfId="0" applyFont="1" applyFill="1" applyBorder="1" applyAlignment="1">
      <alignment horizontal="center" vertical="center" justifyLastLine="1"/>
    </xf>
    <xf numFmtId="0" fontId="8" fillId="3" borderId="8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distributed" vertical="center" wrapText="1" justifyLastLine="1"/>
    </xf>
    <xf numFmtId="0" fontId="0" fillId="3" borderId="7" xfId="0" applyFont="1" applyFill="1" applyBorder="1" applyAlignment="1">
      <alignment horizontal="distributed" vertical="center" wrapText="1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0" fontId="0" fillId="3" borderId="4" xfId="0" applyFont="1" applyFill="1" applyBorder="1" applyAlignment="1">
      <alignment horizontal="distributed" wrapText="1" justifyLastLine="1"/>
    </xf>
    <xf numFmtId="0" fontId="0" fillId="3" borderId="6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wrapText="1" justifyLastLine="1"/>
    </xf>
    <xf numFmtId="0" fontId="0" fillId="3" borderId="8" xfId="0" applyFont="1" applyFill="1" applyBorder="1" applyAlignment="1">
      <alignment horizontal="distributed" wrapText="1" justifyLastLine="1"/>
    </xf>
    <xf numFmtId="0" fontId="4" fillId="4" borderId="0" xfId="0" applyFont="1" applyFill="1" applyAlignment="1">
      <alignment horizontal="center" vertical="center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justifyLastLine="1"/>
    </xf>
    <xf numFmtId="0" fontId="0" fillId="3" borderId="8" xfId="0" applyFont="1" applyFill="1" applyBorder="1" applyAlignment="1">
      <alignment horizontal="distributed" justifyLastLine="1"/>
    </xf>
    <xf numFmtId="0" fontId="0" fillId="3" borderId="7" xfId="0" applyFont="1" applyFill="1" applyBorder="1" applyAlignment="1">
      <alignment horizontal="center" justifyLastLine="1"/>
    </xf>
    <xf numFmtId="0" fontId="0" fillId="3" borderId="8" xfId="0" applyFont="1" applyFill="1" applyBorder="1" applyAlignment="1">
      <alignment horizontal="center" justifyLastLine="1"/>
    </xf>
    <xf numFmtId="0" fontId="28" fillId="2" borderId="0" xfId="0" applyFont="1" applyFill="1" applyAlignment="1">
      <alignment horizontal="center" vertical="top"/>
    </xf>
    <xf numFmtId="0" fontId="0" fillId="3" borderId="7" xfId="0" applyFont="1" applyFill="1" applyBorder="1" applyAlignment="1">
      <alignment horizontal="center" vertical="center" wrapText="1" justifyLastLine="1"/>
    </xf>
    <xf numFmtId="0" fontId="0" fillId="3" borderId="8" xfId="0" applyFont="1" applyFill="1" applyBorder="1" applyAlignment="1">
      <alignment horizontal="center" vertical="center" wrapText="1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22" fillId="6" borderId="5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distributed" vertical="center" indent="8"/>
    </xf>
    <xf numFmtId="0" fontId="0" fillId="3" borderId="19" xfId="0" applyFont="1" applyFill="1" applyBorder="1" applyAlignment="1">
      <alignment horizontal="distributed" vertical="center" indent="8"/>
    </xf>
    <xf numFmtId="0" fontId="0" fillId="3" borderId="12" xfId="0" applyFont="1" applyFill="1" applyBorder="1" applyAlignment="1">
      <alignment horizontal="distributed" vertical="center" justifyLastLine="1"/>
    </xf>
    <xf numFmtId="0" fontId="13" fillId="6" borderId="5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6" borderId="16" xfId="0" applyFont="1" applyFill="1" applyBorder="1" applyAlignment="1">
      <alignment horizontal="distributed" vertical="center" indent="1"/>
    </xf>
    <xf numFmtId="0" fontId="0" fillId="6" borderId="14" xfId="0" applyFont="1" applyFill="1" applyBorder="1" applyAlignment="1">
      <alignment horizontal="distributed" vertical="center" indent="1"/>
    </xf>
    <xf numFmtId="0" fontId="0" fillId="6" borderId="0" xfId="0" applyFont="1" applyFill="1" applyBorder="1" applyAlignment="1">
      <alignment horizontal="distributed" vertical="center" indent="1"/>
    </xf>
    <xf numFmtId="0" fontId="0" fillId="6" borderId="3" xfId="0" applyFont="1" applyFill="1" applyBorder="1" applyAlignment="1">
      <alignment horizontal="distributed" vertical="center" indent="1"/>
    </xf>
    <xf numFmtId="0" fontId="12" fillId="6" borderId="9" xfId="0" applyFont="1" applyFill="1" applyBorder="1" applyAlignment="1">
      <alignment horizontal="distributed" vertical="center" justifyLastLine="1"/>
    </xf>
    <xf numFmtId="0" fontId="13" fillId="6" borderId="12" xfId="0" applyFont="1" applyFill="1" applyBorder="1" applyAlignment="1">
      <alignment horizontal="distributed" vertical="center" justifyLastLine="1"/>
    </xf>
    <xf numFmtId="0" fontId="0" fillId="6" borderId="17" xfId="0" applyFont="1" applyFill="1" applyBorder="1" applyAlignment="1">
      <alignment horizontal="distributed" vertical="center" justifyLastLine="1"/>
    </xf>
    <xf numFmtId="0" fontId="0" fillId="6" borderId="18" xfId="0" applyFont="1" applyFill="1" applyBorder="1" applyAlignment="1">
      <alignment horizontal="distributed" vertical="center" justifyLastLine="1"/>
    </xf>
    <xf numFmtId="0" fontId="0" fillId="6" borderId="19" xfId="0" applyFont="1" applyFill="1" applyBorder="1" applyAlignment="1">
      <alignment horizontal="distributed" vertical="center" justifyLastLine="1"/>
    </xf>
    <xf numFmtId="0" fontId="0" fillId="6" borderId="18" xfId="0" applyFont="1" applyFill="1" applyBorder="1" applyAlignment="1">
      <alignment horizontal="distributed" vertical="center" indent="5"/>
    </xf>
    <xf numFmtId="0" fontId="0" fillId="6" borderId="19" xfId="0" applyFont="1" applyFill="1" applyBorder="1" applyAlignment="1">
      <alignment horizontal="distributed" vertical="center" indent="5"/>
    </xf>
    <xf numFmtId="0" fontId="0" fillId="6" borderId="17" xfId="0" applyFont="1" applyFill="1" applyBorder="1" applyAlignment="1">
      <alignment horizontal="distributed" vertical="center" indent="5"/>
    </xf>
    <xf numFmtId="0" fontId="22" fillId="6" borderId="0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horizontal="left" vertical="center"/>
    </xf>
    <xf numFmtId="0" fontId="20" fillId="6" borderId="28" xfId="3" applyFont="1" applyFill="1" applyBorder="1" applyAlignment="1">
      <alignment horizontal="left" vertical="center" shrinkToFit="1"/>
    </xf>
    <xf numFmtId="0" fontId="20" fillId="6" borderId="36" xfId="3" applyFont="1" applyFill="1" applyBorder="1" applyAlignment="1">
      <alignment horizontal="left" vertical="center" shrinkToFit="1"/>
    </xf>
    <xf numFmtId="0" fontId="20" fillId="6" borderId="28" xfId="3" applyFont="1" applyFill="1" applyBorder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20" fillId="6" borderId="36" xfId="3" applyFont="1" applyFill="1" applyBorder="1" applyAlignment="1">
      <alignment vertical="center" shrinkToFit="1"/>
    </xf>
    <xf numFmtId="0" fontId="19" fillId="6" borderId="16" xfId="0" applyFont="1" applyFill="1" applyBorder="1" applyAlignment="1">
      <alignment horizontal="center"/>
    </xf>
    <xf numFmtId="0" fontId="20" fillId="6" borderId="0" xfId="0" applyNumberFormat="1" applyFont="1" applyFill="1" applyAlignment="1">
      <alignment horizontal="distributed" vertical="center" wrapText="1" justifyLastLine="1"/>
    </xf>
    <xf numFmtId="0" fontId="20" fillId="6" borderId="29" xfId="3" applyFont="1" applyFill="1" applyBorder="1" applyAlignment="1">
      <alignment vertical="center" shrinkToFit="1"/>
    </xf>
    <xf numFmtId="0" fontId="20" fillId="6" borderId="29" xfId="0" applyFont="1" applyFill="1" applyBorder="1" applyAlignment="1">
      <alignment vertical="center" shrinkToFit="1"/>
    </xf>
    <xf numFmtId="0" fontId="19" fillId="6" borderId="21" xfId="0" applyFont="1" applyFill="1" applyBorder="1" applyAlignment="1">
      <alignment horizontal="center"/>
    </xf>
    <xf numFmtId="0" fontId="19" fillId="6" borderId="22" xfId="0" applyFont="1" applyFill="1" applyBorder="1" applyAlignment="1">
      <alignment horizontal="center"/>
    </xf>
    <xf numFmtId="0" fontId="19" fillId="6" borderId="16" xfId="0" applyFont="1" applyFill="1" applyBorder="1" applyAlignment="1">
      <alignment horizontal="distributed" vertical="center" wrapText="1" justifyLastLine="1"/>
    </xf>
    <xf numFmtId="0" fontId="19" fillId="6" borderId="13" xfId="0" applyFont="1" applyFill="1" applyBorder="1" applyAlignment="1">
      <alignment horizontal="distributed" vertical="center" wrapText="1" justifyLastLine="1"/>
    </xf>
    <xf numFmtId="0" fontId="20" fillId="6" borderId="40" xfId="3" applyFont="1" applyFill="1" applyBorder="1" applyAlignment="1">
      <alignment vertical="center" shrinkToFit="1"/>
    </xf>
    <xf numFmtId="0" fontId="0" fillId="0" borderId="41" xfId="0" applyFont="1" applyBorder="1" applyAlignment="1">
      <alignment vertical="center" shrinkToFit="1"/>
    </xf>
    <xf numFmtId="0" fontId="20" fillId="6" borderId="0" xfId="3" applyFont="1" applyFill="1" applyBorder="1" applyAlignment="1">
      <alignment shrinkToFit="1"/>
    </xf>
    <xf numFmtId="0" fontId="20" fillId="6" borderId="0" xfId="0" applyFont="1" applyFill="1" applyBorder="1" applyAlignment="1">
      <alignment shrinkToFit="1"/>
    </xf>
    <xf numFmtId="0" fontId="3" fillId="4" borderId="15" xfId="8" applyFont="1" applyFill="1" applyBorder="1" applyAlignment="1">
      <alignment horizontal="center" vertical="center"/>
    </xf>
    <xf numFmtId="0" fontId="3" fillId="4" borderId="16" xfId="8" applyFont="1" applyFill="1" applyBorder="1" applyAlignment="1">
      <alignment horizontal="center" vertical="center"/>
    </xf>
    <xf numFmtId="0" fontId="3" fillId="4" borderId="14" xfId="8" applyFont="1" applyFill="1" applyBorder="1" applyAlignment="1">
      <alignment horizontal="center" vertical="center"/>
    </xf>
    <xf numFmtId="0" fontId="3" fillId="6" borderId="17" xfId="8" applyFont="1" applyFill="1" applyBorder="1" applyAlignment="1">
      <alignment horizontal="center" vertical="center"/>
    </xf>
    <xf numFmtId="0" fontId="3" fillId="6" borderId="18" xfId="8" applyFont="1" applyFill="1" applyBorder="1" applyAlignment="1">
      <alignment horizontal="center" vertical="center"/>
    </xf>
    <xf numFmtId="0" fontId="3" fillId="6" borderId="19" xfId="8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right" vertical="center"/>
    </xf>
    <xf numFmtId="0" fontId="3" fillId="6" borderId="15" xfId="8" applyFont="1" applyFill="1" applyBorder="1" applyAlignment="1">
      <alignment horizontal="center" vertical="center"/>
    </xf>
    <xf numFmtId="0" fontId="3" fillId="6" borderId="16" xfId="8" applyFont="1" applyFill="1" applyBorder="1" applyAlignment="1">
      <alignment horizontal="center"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D24" sqref="D24"/>
    </sheetView>
  </sheetViews>
  <sheetFormatPr defaultRowHeight="12" x14ac:dyDescent="0.15"/>
  <cols>
    <col min="1" max="1" width="2.7109375" customWidth="1"/>
    <col min="2" max="2" width="9.140625" style="126"/>
  </cols>
  <sheetData>
    <row r="1" spans="1:3" ht="13.5" customHeight="1" x14ac:dyDescent="0.15"/>
    <row r="2" spans="1:3" ht="17.25" customHeight="1" x14ac:dyDescent="0.2">
      <c r="B2" s="127" t="s">
        <v>421</v>
      </c>
    </row>
    <row r="3" spans="1:3" ht="13.5" customHeight="1" x14ac:dyDescent="0.15">
      <c r="B3" s="128"/>
    </row>
    <row r="4" spans="1:3" s="129" customFormat="1" ht="20.100000000000001" customHeight="1" x14ac:dyDescent="0.15">
      <c r="A4" s="231"/>
      <c r="B4" s="232" t="s">
        <v>349</v>
      </c>
      <c r="C4" s="231"/>
    </row>
    <row r="5" spans="1:3" s="129" customFormat="1" ht="20.100000000000001" customHeight="1" x14ac:dyDescent="0.15">
      <c r="A5" s="231"/>
      <c r="B5" s="233" t="s">
        <v>342</v>
      </c>
      <c r="C5" s="231"/>
    </row>
    <row r="6" spans="1:3" s="129" customFormat="1" ht="20.100000000000001" customHeight="1" x14ac:dyDescent="0.15">
      <c r="A6" s="231"/>
      <c r="B6" s="233" t="s">
        <v>343</v>
      </c>
      <c r="C6" s="231"/>
    </row>
    <row r="7" spans="1:3" s="129" customFormat="1" ht="20.100000000000001" customHeight="1" x14ac:dyDescent="0.15">
      <c r="A7" s="231"/>
      <c r="B7" s="233" t="s">
        <v>344</v>
      </c>
      <c r="C7" s="231"/>
    </row>
    <row r="8" spans="1:3" s="129" customFormat="1" ht="20.100000000000001" customHeight="1" x14ac:dyDescent="0.15">
      <c r="A8" s="231"/>
      <c r="B8" s="233" t="s">
        <v>345</v>
      </c>
      <c r="C8" s="231"/>
    </row>
    <row r="9" spans="1:3" s="129" customFormat="1" ht="20.100000000000001" customHeight="1" x14ac:dyDescent="0.15">
      <c r="A9" s="231"/>
      <c r="B9" s="232" t="s">
        <v>346</v>
      </c>
      <c r="C9" s="231"/>
    </row>
    <row r="10" spans="1:3" s="129" customFormat="1" ht="20.100000000000001" customHeight="1" x14ac:dyDescent="0.15">
      <c r="A10" s="231"/>
      <c r="B10" s="233" t="s">
        <v>367</v>
      </c>
      <c r="C10" s="231"/>
    </row>
    <row r="11" spans="1:3" s="129" customFormat="1" ht="20.100000000000001" customHeight="1" x14ac:dyDescent="0.15">
      <c r="A11" s="231"/>
      <c r="B11" s="233" t="s">
        <v>369</v>
      </c>
      <c r="C11" s="231"/>
    </row>
    <row r="12" spans="1:3" s="129" customFormat="1" ht="20.100000000000001" customHeight="1" x14ac:dyDescent="0.15">
      <c r="A12" s="231"/>
      <c r="B12" s="233" t="s">
        <v>347</v>
      </c>
      <c r="C12" s="231"/>
    </row>
    <row r="13" spans="1:3" s="129" customFormat="1" ht="20.100000000000001" customHeight="1" x14ac:dyDescent="0.15">
      <c r="A13" s="231"/>
      <c r="B13" s="233" t="s">
        <v>370</v>
      </c>
      <c r="C13" s="231"/>
    </row>
    <row r="14" spans="1:3" s="129" customFormat="1" ht="20.100000000000001" customHeight="1" x14ac:dyDescent="0.15">
      <c r="A14" s="231"/>
      <c r="B14" s="233" t="s">
        <v>348</v>
      </c>
      <c r="C14" s="231"/>
    </row>
    <row r="15" spans="1:3" s="129" customFormat="1" ht="20.100000000000001" customHeight="1" x14ac:dyDescent="0.15">
      <c r="B15" s="130"/>
    </row>
    <row r="16" spans="1:3" s="129" customFormat="1" ht="20.100000000000001" customHeight="1" x14ac:dyDescent="0.15">
      <c r="B16" s="130"/>
    </row>
    <row r="17" spans="2:2" s="129" customFormat="1" ht="20.100000000000001" customHeight="1" x14ac:dyDescent="0.15">
      <c r="B17" s="130"/>
    </row>
    <row r="18" spans="2:2" s="129" customFormat="1" ht="20.100000000000001" customHeight="1" x14ac:dyDescent="0.15">
      <c r="B18" s="130"/>
    </row>
    <row r="19" spans="2:2" s="129" customFormat="1" ht="20.100000000000001" customHeight="1" x14ac:dyDescent="0.15">
      <c r="B19" s="130"/>
    </row>
    <row r="20" spans="2:2" s="129" customFormat="1" ht="20.100000000000001" customHeight="1" x14ac:dyDescent="0.15">
      <c r="B20" s="130"/>
    </row>
    <row r="21" spans="2:2" s="129" customFormat="1" ht="20.100000000000001" customHeight="1" x14ac:dyDescent="0.15">
      <c r="B21" s="130"/>
    </row>
    <row r="22" spans="2:2" s="129" customFormat="1" ht="20.100000000000001" customHeight="1" x14ac:dyDescent="0.15">
      <c r="B22" s="130"/>
    </row>
    <row r="23" spans="2:2" s="129" customFormat="1" ht="20.100000000000001" customHeight="1" x14ac:dyDescent="0.15">
      <c r="B23" s="130"/>
    </row>
    <row r="24" spans="2:2" s="129" customFormat="1" ht="20.100000000000001" customHeight="1" x14ac:dyDescent="0.15">
      <c r="B24" s="130"/>
    </row>
    <row r="25" spans="2:2" s="129" customFormat="1" ht="20.100000000000001" customHeight="1" x14ac:dyDescent="0.15">
      <c r="B25" s="130"/>
    </row>
    <row r="26" spans="2:2" s="129" customFormat="1" ht="20.100000000000001" customHeight="1" x14ac:dyDescent="0.15">
      <c r="B26" s="130"/>
    </row>
    <row r="27" spans="2:2" s="129" customFormat="1" ht="20.100000000000001" customHeight="1" x14ac:dyDescent="0.15">
      <c r="B27" s="130"/>
    </row>
    <row r="28" spans="2:2" s="129" customFormat="1" ht="20.100000000000001" customHeight="1" x14ac:dyDescent="0.15">
      <c r="B28" s="130"/>
    </row>
    <row r="29" spans="2:2" ht="17.25" customHeight="1" x14ac:dyDescent="0.15"/>
    <row r="30" spans="2:2" ht="17.25" customHeight="1" x14ac:dyDescent="0.15"/>
    <row r="31" spans="2:2" ht="17.25" customHeight="1" x14ac:dyDescent="0.15"/>
    <row r="32" spans="2: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</sheetData>
  <phoneticPr fontId="16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2" location="'9.地区別'!A1" display="表９ 地区別結果表"/>
    <hyperlink ref="B13" location="'10.小分類'!Print_Area" display="表10 産業別事業所数、従業者数、製造品出荷額等"/>
    <hyperlink ref="B14" location="'(参考)'!A1" display="(参考)全道主要都市製造品出荷額等の推移(従業者4人以上の事業所)"/>
  </hyperlinks>
  <pageMargins left="0.70866141732283472" right="0.11811023622047245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51"/>
  <sheetViews>
    <sheetView zoomScaleNormal="100" zoomScaleSheetLayoutView="90" workbookViewId="0">
      <pane ySplit="5" topLeftCell="A6" activePane="bottomLeft" state="frozen"/>
      <selection pane="bottomLeft" activeCell="T29" sqref="T29"/>
    </sheetView>
  </sheetViews>
  <sheetFormatPr defaultRowHeight="15" customHeight="1" x14ac:dyDescent="0.15"/>
  <cols>
    <col min="1" max="1" width="2.7109375" style="149" customWidth="1"/>
    <col min="2" max="2" width="0.85546875" style="149" customWidth="1"/>
    <col min="3" max="3" width="16.7109375" style="149" customWidth="1"/>
    <col min="4" max="4" width="0.85546875" style="149" customWidth="1"/>
    <col min="5" max="16" width="10.7109375" style="149" customWidth="1"/>
    <col min="17" max="17" width="12.7109375" style="149" customWidth="1"/>
    <col min="18" max="18" width="10.7109375" style="149" customWidth="1"/>
    <col min="19" max="19" width="12.7109375" style="149" customWidth="1"/>
    <col min="20" max="20" width="10.7109375" style="149" customWidth="1"/>
    <col min="21" max="21" width="12.7109375" style="149" customWidth="1"/>
    <col min="22" max="22" width="10.7109375" style="149" customWidth="1"/>
    <col min="23" max="23" width="2.42578125" style="149" customWidth="1"/>
    <col min="24" max="16384" width="9.140625" style="149"/>
  </cols>
  <sheetData>
    <row r="1" spans="1:22" ht="22.9" customHeight="1" x14ac:dyDescent="0.15">
      <c r="A1" s="662" t="s">
        <v>260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</row>
    <row r="2" spans="1:22" ht="22.9" customHeight="1" thickBot="1" x14ac:dyDescent="0.2">
      <c r="A2" s="147" t="s">
        <v>0</v>
      </c>
      <c r="B2" s="148"/>
      <c r="C2" s="148"/>
      <c r="D2" s="148"/>
      <c r="E2" s="148"/>
      <c r="F2" s="148"/>
      <c r="V2" s="150"/>
    </row>
    <row r="3" spans="1:22" ht="19.5" customHeight="1" thickTop="1" x14ac:dyDescent="0.15">
      <c r="A3" s="704" t="s">
        <v>7</v>
      </c>
      <c r="B3" s="704"/>
      <c r="C3" s="704"/>
      <c r="D3" s="705"/>
      <c r="E3" s="713" t="s">
        <v>259</v>
      </c>
      <c r="F3" s="713"/>
      <c r="G3" s="713"/>
      <c r="H3" s="713"/>
      <c r="I3" s="713"/>
      <c r="J3" s="714"/>
      <c r="K3" s="715" t="s">
        <v>258</v>
      </c>
      <c r="L3" s="713"/>
      <c r="M3" s="713"/>
      <c r="N3" s="713"/>
      <c r="O3" s="713"/>
      <c r="P3" s="714"/>
      <c r="Q3" s="715" t="s">
        <v>267</v>
      </c>
      <c r="R3" s="713"/>
      <c r="S3" s="713"/>
      <c r="T3" s="713"/>
      <c r="U3" s="713"/>
      <c r="V3" s="713"/>
    </row>
    <row r="4" spans="1:22" ht="39.950000000000003" customHeight="1" x14ac:dyDescent="0.15">
      <c r="A4" s="706"/>
      <c r="B4" s="706"/>
      <c r="C4" s="706"/>
      <c r="D4" s="707"/>
      <c r="E4" s="429" t="s">
        <v>420</v>
      </c>
      <c r="F4" s="151" t="s">
        <v>266</v>
      </c>
      <c r="G4" s="430" t="s">
        <v>432</v>
      </c>
      <c r="H4" s="152" t="s">
        <v>266</v>
      </c>
      <c r="I4" s="153" t="s">
        <v>309</v>
      </c>
      <c r="J4" s="154" t="s">
        <v>310</v>
      </c>
      <c r="K4" s="429" t="s">
        <v>420</v>
      </c>
      <c r="L4" s="151" t="s">
        <v>266</v>
      </c>
      <c r="M4" s="430" t="s">
        <v>432</v>
      </c>
      <c r="N4" s="151" t="s">
        <v>266</v>
      </c>
      <c r="O4" s="153" t="s">
        <v>309</v>
      </c>
      <c r="P4" s="154" t="s">
        <v>310</v>
      </c>
      <c r="Q4" s="429" t="s">
        <v>420</v>
      </c>
      <c r="R4" s="151" t="s">
        <v>266</v>
      </c>
      <c r="S4" s="430" t="s">
        <v>432</v>
      </c>
      <c r="T4" s="151" t="s">
        <v>266</v>
      </c>
      <c r="U4" s="153" t="s">
        <v>309</v>
      </c>
      <c r="V4" s="154" t="s">
        <v>310</v>
      </c>
    </row>
    <row r="5" spans="1:22" s="148" customFormat="1" ht="18" customHeight="1" x14ac:dyDescent="0.15">
      <c r="A5" s="708" t="s">
        <v>8</v>
      </c>
      <c r="B5" s="708"/>
      <c r="C5" s="708"/>
      <c r="D5" s="709"/>
      <c r="E5" s="431">
        <v>210</v>
      </c>
      <c r="F5" s="432">
        <v>100</v>
      </c>
      <c r="G5" s="431">
        <v>210</v>
      </c>
      <c r="H5" s="433">
        <v>100</v>
      </c>
      <c r="I5" s="434">
        <v>0</v>
      </c>
      <c r="J5" s="435">
        <v>0</v>
      </c>
      <c r="K5" s="431">
        <v>7575</v>
      </c>
      <c r="L5" s="433">
        <v>100</v>
      </c>
      <c r="M5" s="431">
        <v>7376</v>
      </c>
      <c r="N5" s="433">
        <v>100</v>
      </c>
      <c r="O5" s="434">
        <v>-199</v>
      </c>
      <c r="P5" s="435">
        <v>-2.6270627062706273</v>
      </c>
      <c r="Q5" s="436">
        <v>17441961</v>
      </c>
      <c r="R5" s="437">
        <v>100</v>
      </c>
      <c r="S5" s="436">
        <v>17507346</v>
      </c>
      <c r="T5" s="437">
        <v>100</v>
      </c>
      <c r="U5" s="434">
        <v>65385</v>
      </c>
      <c r="V5" s="438">
        <v>0.37487183923871864</v>
      </c>
    </row>
    <row r="6" spans="1:22" ht="16.7" customHeight="1" x14ac:dyDescent="0.15">
      <c r="A6" s="274" t="s">
        <v>9</v>
      </c>
      <c r="B6" s="274"/>
      <c r="C6" s="274"/>
      <c r="D6" s="155"/>
      <c r="E6" s="439">
        <v>27</v>
      </c>
      <c r="F6" s="440">
        <v>12.8</v>
      </c>
      <c r="G6" s="439">
        <v>24</v>
      </c>
      <c r="H6" s="441">
        <v>11.4</v>
      </c>
      <c r="I6" s="439">
        <v>-3</v>
      </c>
      <c r="J6" s="442">
        <v>-11.111111111111111</v>
      </c>
      <c r="K6" s="439">
        <v>727</v>
      </c>
      <c r="L6" s="441">
        <v>9.5973597359735976</v>
      </c>
      <c r="M6" s="439">
        <v>573</v>
      </c>
      <c r="N6" s="441">
        <v>7.7684381778741862</v>
      </c>
      <c r="O6" s="439">
        <v>-154</v>
      </c>
      <c r="P6" s="442">
        <v>-21.182943603851445</v>
      </c>
      <c r="Q6" s="443">
        <v>1422761</v>
      </c>
      <c r="R6" s="444">
        <v>8.1</v>
      </c>
      <c r="S6" s="443">
        <v>1243536</v>
      </c>
      <c r="T6" s="444">
        <v>7.1</v>
      </c>
      <c r="U6" s="439">
        <v>-179225</v>
      </c>
      <c r="V6" s="441">
        <v>-12.596985720019033</v>
      </c>
    </row>
    <row r="7" spans="1:22" ht="15" customHeight="1" x14ac:dyDescent="0.15">
      <c r="A7" s="277"/>
      <c r="B7" s="277"/>
      <c r="C7" s="156" t="s">
        <v>10</v>
      </c>
      <c r="D7" s="157"/>
      <c r="E7" s="158">
        <v>3</v>
      </c>
      <c r="F7" s="445">
        <v>1.4285714285714286</v>
      </c>
      <c r="G7" s="149">
        <v>2</v>
      </c>
      <c r="H7" s="445">
        <v>1</v>
      </c>
      <c r="I7" s="158">
        <v>-1</v>
      </c>
      <c r="J7" s="471">
        <v>-33.333333333333329</v>
      </c>
      <c r="K7" s="158">
        <v>53</v>
      </c>
      <c r="L7" s="445">
        <v>0.6996699669966997</v>
      </c>
      <c r="M7" s="149">
        <v>48</v>
      </c>
      <c r="N7" s="445">
        <v>0.71854663774403471</v>
      </c>
      <c r="O7" s="158">
        <v>-5</v>
      </c>
      <c r="P7" s="471">
        <v>-9.433962264150944</v>
      </c>
      <c r="Q7" s="159">
        <v>51958</v>
      </c>
      <c r="R7" s="449">
        <v>0.29789081629066821</v>
      </c>
      <c r="S7" s="582">
        <v>37945</v>
      </c>
      <c r="T7" s="449">
        <v>0.2</v>
      </c>
      <c r="U7" s="158">
        <v>-14013</v>
      </c>
      <c r="V7" s="445">
        <v>-26.969860271757955</v>
      </c>
    </row>
    <row r="8" spans="1:22" ht="15" customHeight="1" x14ac:dyDescent="0.15">
      <c r="A8" s="277"/>
      <c r="B8" s="277"/>
      <c r="C8" s="156" t="s">
        <v>11</v>
      </c>
      <c r="D8" s="157"/>
      <c r="E8" s="158">
        <v>7</v>
      </c>
      <c r="F8" s="445">
        <v>3.3333333333333335</v>
      </c>
      <c r="G8" s="149">
        <v>7</v>
      </c>
      <c r="H8" s="445">
        <v>3.3333333333333335</v>
      </c>
      <c r="I8" s="158">
        <v>0</v>
      </c>
      <c r="J8" s="471">
        <v>0</v>
      </c>
      <c r="K8" s="158">
        <v>244</v>
      </c>
      <c r="L8" s="445">
        <v>3.2211221122112215</v>
      </c>
      <c r="M8" s="149">
        <v>248</v>
      </c>
      <c r="N8" s="445">
        <v>3.4</v>
      </c>
      <c r="O8" s="158">
        <v>4</v>
      </c>
      <c r="P8" s="471">
        <v>1.639344262295082</v>
      </c>
      <c r="Q8" s="159">
        <v>317137</v>
      </c>
      <c r="R8" s="449">
        <v>1.8182416529884455</v>
      </c>
      <c r="S8" s="582">
        <v>317800</v>
      </c>
      <c r="T8" s="449">
        <v>1.8114510331834421</v>
      </c>
      <c r="U8" s="158">
        <v>663</v>
      </c>
      <c r="V8" s="445">
        <v>0.20905791503356591</v>
      </c>
    </row>
    <row r="9" spans="1:22" ht="15" customHeight="1" x14ac:dyDescent="0.15">
      <c r="A9" s="278"/>
      <c r="B9" s="278"/>
      <c r="C9" s="160" t="s">
        <v>12</v>
      </c>
      <c r="D9" s="161"/>
      <c r="E9" s="162">
        <v>17</v>
      </c>
      <c r="F9" s="451">
        <v>8.0952380952380949</v>
      </c>
      <c r="G9" s="450">
        <v>15</v>
      </c>
      <c r="H9" s="451">
        <v>7.1</v>
      </c>
      <c r="I9" s="162">
        <v>-2</v>
      </c>
      <c r="J9" s="475">
        <v>-11.76470588235294</v>
      </c>
      <c r="K9" s="162">
        <v>430</v>
      </c>
      <c r="L9" s="451">
        <v>5.676567656765676</v>
      </c>
      <c r="M9" s="450">
        <v>277</v>
      </c>
      <c r="N9" s="451">
        <v>3.7</v>
      </c>
      <c r="O9" s="162">
        <v>-153</v>
      </c>
      <c r="P9" s="471">
        <v>-35.581395348837205</v>
      </c>
      <c r="Q9" s="163">
        <v>1053666</v>
      </c>
      <c r="R9" s="452">
        <v>6.0409835797706464</v>
      </c>
      <c r="S9" s="585">
        <v>887791</v>
      </c>
      <c r="T9" s="452">
        <v>5.0999999999999996</v>
      </c>
      <c r="U9" s="162">
        <v>-165875</v>
      </c>
      <c r="V9" s="451">
        <v>-15.742654693232961</v>
      </c>
    </row>
    <row r="10" spans="1:22" ht="16.7" customHeight="1" x14ac:dyDescent="0.15">
      <c r="A10" s="275" t="s">
        <v>13</v>
      </c>
      <c r="B10" s="275"/>
      <c r="C10" s="275"/>
      <c r="D10" s="164"/>
      <c r="E10" s="447">
        <v>81</v>
      </c>
      <c r="F10" s="440">
        <v>38.571428571428577</v>
      </c>
      <c r="G10" s="447">
        <v>80</v>
      </c>
      <c r="H10" s="440">
        <v>38.095238095238095</v>
      </c>
      <c r="I10" s="447">
        <v>-1</v>
      </c>
      <c r="J10" s="446">
        <v>-1.2345679012345678</v>
      </c>
      <c r="K10" s="447">
        <v>1740</v>
      </c>
      <c r="L10" s="440">
        <v>22.970297029702973</v>
      </c>
      <c r="M10" s="447">
        <v>1712</v>
      </c>
      <c r="N10" s="440">
        <v>23.210412147505423</v>
      </c>
      <c r="O10" s="447">
        <v>-28</v>
      </c>
      <c r="P10" s="442">
        <v>-1.6091954022988506</v>
      </c>
      <c r="Q10" s="453">
        <v>3673129</v>
      </c>
      <c r="R10" s="448">
        <v>21.059151548383809</v>
      </c>
      <c r="S10" s="584">
        <v>3601140</v>
      </c>
      <c r="T10" s="448">
        <v>20.56930844915043</v>
      </c>
      <c r="U10" s="447">
        <v>-71989</v>
      </c>
      <c r="V10" s="440">
        <v>-1.9598821604141863</v>
      </c>
    </row>
    <row r="11" spans="1:22" ht="15" customHeight="1" x14ac:dyDescent="0.15">
      <c r="A11" s="277"/>
      <c r="B11" s="277"/>
      <c r="C11" s="156" t="s">
        <v>14</v>
      </c>
      <c r="D11" s="157"/>
      <c r="E11" s="158">
        <v>14</v>
      </c>
      <c r="F11" s="445">
        <v>6.666666666666667</v>
      </c>
      <c r="G11" s="149">
        <v>16</v>
      </c>
      <c r="H11" s="445">
        <v>7.7</v>
      </c>
      <c r="I11" s="158">
        <v>2</v>
      </c>
      <c r="J11" s="471">
        <v>14.285714285714285</v>
      </c>
      <c r="K11" s="158">
        <v>299</v>
      </c>
      <c r="L11" s="445">
        <v>4</v>
      </c>
      <c r="M11" s="149">
        <v>309</v>
      </c>
      <c r="N11" s="445">
        <v>4.2</v>
      </c>
      <c r="O11" s="158">
        <v>10</v>
      </c>
      <c r="P11" s="471">
        <v>3.3444816053511706</v>
      </c>
      <c r="Q11" s="159">
        <v>1315945</v>
      </c>
      <c r="R11" s="449">
        <v>7.6</v>
      </c>
      <c r="S11" s="582">
        <v>1137104</v>
      </c>
      <c r="T11" s="449">
        <v>6.5</v>
      </c>
      <c r="U11" s="158">
        <v>-178841</v>
      </c>
      <c r="V11" s="445">
        <v>-13.590309625402277</v>
      </c>
    </row>
    <row r="12" spans="1:22" ht="15" customHeight="1" x14ac:dyDescent="0.15">
      <c r="A12" s="277"/>
      <c r="B12" s="277"/>
      <c r="C12" s="156" t="s">
        <v>15</v>
      </c>
      <c r="D12" s="157"/>
      <c r="E12" s="158">
        <v>22</v>
      </c>
      <c r="F12" s="445">
        <v>10.476190476190476</v>
      </c>
      <c r="G12" s="149">
        <v>20</v>
      </c>
      <c r="H12" s="445">
        <v>9.5</v>
      </c>
      <c r="I12" s="158">
        <v>-2</v>
      </c>
      <c r="J12" s="471">
        <v>-9.0909090909090917</v>
      </c>
      <c r="K12" s="158">
        <v>367</v>
      </c>
      <c r="L12" s="445">
        <v>4.8448844884488445</v>
      </c>
      <c r="M12" s="149">
        <v>316</v>
      </c>
      <c r="N12" s="445">
        <v>4.3</v>
      </c>
      <c r="O12" s="158">
        <v>-51</v>
      </c>
      <c r="P12" s="471">
        <v>-13.896457765667575</v>
      </c>
      <c r="Q12" s="159">
        <v>458527</v>
      </c>
      <c r="R12" s="449">
        <v>2.6288729805094739</v>
      </c>
      <c r="S12" s="582">
        <v>460346</v>
      </c>
      <c r="T12" s="449">
        <v>2.6190548813052534</v>
      </c>
      <c r="U12" s="158">
        <v>1819</v>
      </c>
      <c r="V12" s="445">
        <v>0.39670510133536296</v>
      </c>
    </row>
    <row r="13" spans="1:22" ht="15" customHeight="1" x14ac:dyDescent="0.15">
      <c r="A13" s="277"/>
      <c r="B13" s="277"/>
      <c r="C13" s="156" t="s">
        <v>16</v>
      </c>
      <c r="D13" s="157"/>
      <c r="E13" s="158">
        <v>4</v>
      </c>
      <c r="F13" s="445">
        <v>1.9047619047619049</v>
      </c>
      <c r="G13" s="149">
        <v>3</v>
      </c>
      <c r="H13" s="445">
        <v>1.4</v>
      </c>
      <c r="I13" s="158">
        <v>-1</v>
      </c>
      <c r="J13" s="471">
        <v>-25</v>
      </c>
      <c r="K13" s="158">
        <v>84</v>
      </c>
      <c r="L13" s="445">
        <v>1.1089108910891088</v>
      </c>
      <c r="M13" s="149">
        <v>43</v>
      </c>
      <c r="N13" s="445">
        <v>0.6</v>
      </c>
      <c r="O13" s="158">
        <v>-41</v>
      </c>
      <c r="P13" s="471">
        <v>-48.80952380952381</v>
      </c>
      <c r="Q13" s="159">
        <v>98769</v>
      </c>
      <c r="R13" s="449">
        <v>0.56627233600625526</v>
      </c>
      <c r="S13" s="582">
        <v>63833</v>
      </c>
      <c r="T13" s="449">
        <v>0.4</v>
      </c>
      <c r="U13" s="158">
        <v>-34936</v>
      </c>
      <c r="V13" s="445">
        <v>-35.37142220737276</v>
      </c>
    </row>
    <row r="14" spans="1:22" ht="15" customHeight="1" x14ac:dyDescent="0.15">
      <c r="A14" s="278"/>
      <c r="B14" s="278"/>
      <c r="C14" s="160" t="s">
        <v>17</v>
      </c>
      <c r="D14" s="161"/>
      <c r="E14" s="162">
        <v>41</v>
      </c>
      <c r="F14" s="445">
        <v>19.523809523809526</v>
      </c>
      <c r="G14" s="149">
        <v>41</v>
      </c>
      <c r="H14" s="451">
        <v>19.523809523809526</v>
      </c>
      <c r="I14" s="447">
        <v>0</v>
      </c>
      <c r="J14" s="471">
        <v>0</v>
      </c>
      <c r="K14" s="162">
        <v>990</v>
      </c>
      <c r="L14" s="445">
        <v>13.06930693069307</v>
      </c>
      <c r="M14" s="582">
        <v>1044</v>
      </c>
      <c r="N14" s="451">
        <v>14.1</v>
      </c>
      <c r="O14" s="158">
        <v>54</v>
      </c>
      <c r="P14" s="471">
        <v>5.4545454545454541</v>
      </c>
      <c r="Q14" s="163">
        <v>1799888</v>
      </c>
      <c r="R14" s="449">
        <v>10.319298386230768</v>
      </c>
      <c r="S14" s="582">
        <v>1939857</v>
      </c>
      <c r="T14" s="452">
        <v>11.1</v>
      </c>
      <c r="U14" s="158">
        <v>139969</v>
      </c>
      <c r="V14" s="451">
        <v>7.7765394291200343</v>
      </c>
    </row>
    <row r="15" spans="1:22" ht="16.7" customHeight="1" x14ac:dyDescent="0.15">
      <c r="A15" s="274" t="s">
        <v>18</v>
      </c>
      <c r="B15" s="274"/>
      <c r="C15" s="274"/>
      <c r="D15" s="155"/>
      <c r="E15" s="439">
        <v>102</v>
      </c>
      <c r="F15" s="441">
        <v>48.571428571428569</v>
      </c>
      <c r="G15" s="439">
        <v>106</v>
      </c>
      <c r="H15" s="441">
        <v>50.476190476190474</v>
      </c>
      <c r="I15" s="439">
        <v>4</v>
      </c>
      <c r="J15" s="442">
        <v>3.9215686274509802</v>
      </c>
      <c r="K15" s="439">
        <v>5108</v>
      </c>
      <c r="L15" s="441">
        <v>67.43234323432344</v>
      </c>
      <c r="M15" s="439">
        <v>5091</v>
      </c>
      <c r="N15" s="441">
        <v>69.021149674620389</v>
      </c>
      <c r="O15" s="439">
        <v>-17</v>
      </c>
      <c r="P15" s="442">
        <v>-0.33281127642913078</v>
      </c>
      <c r="Q15" s="443">
        <v>12346071</v>
      </c>
      <c r="R15" s="444">
        <v>70.783732402566429</v>
      </c>
      <c r="S15" s="583">
        <v>12662670</v>
      </c>
      <c r="T15" s="444">
        <v>72.327753161444335</v>
      </c>
      <c r="U15" s="439">
        <v>316599</v>
      </c>
      <c r="V15" s="440">
        <v>2.5643704786729318</v>
      </c>
    </row>
    <row r="16" spans="1:22" ht="15" customHeight="1" x14ac:dyDescent="0.15">
      <c r="A16" s="277"/>
      <c r="B16" s="277"/>
      <c r="C16" s="156" t="s">
        <v>19</v>
      </c>
      <c r="D16" s="157"/>
      <c r="E16" s="158">
        <v>20</v>
      </c>
      <c r="F16" s="445">
        <v>9.5238095238095237</v>
      </c>
      <c r="G16" s="149">
        <v>21</v>
      </c>
      <c r="H16" s="445">
        <v>10</v>
      </c>
      <c r="I16" s="158">
        <v>1</v>
      </c>
      <c r="J16" s="471">
        <v>5</v>
      </c>
      <c r="K16" s="158">
        <v>560</v>
      </c>
      <c r="L16" s="445">
        <v>7.3927392739273925</v>
      </c>
      <c r="M16" s="149">
        <v>564</v>
      </c>
      <c r="N16" s="445">
        <v>7.5921908893709329</v>
      </c>
      <c r="O16" s="158">
        <v>4</v>
      </c>
      <c r="P16" s="471">
        <v>0.7142857142857143</v>
      </c>
      <c r="Q16" s="159">
        <v>1064161</v>
      </c>
      <c r="R16" s="449">
        <v>6.1011545662784137</v>
      </c>
      <c r="S16" s="582">
        <v>1048917</v>
      </c>
      <c r="T16" s="449">
        <v>6</v>
      </c>
      <c r="U16" s="158">
        <v>-15244</v>
      </c>
      <c r="V16" s="445">
        <v>-1.4324900085607348</v>
      </c>
    </row>
    <row r="17" spans="1:22" ht="15" customHeight="1" x14ac:dyDescent="0.15">
      <c r="A17" s="277"/>
      <c r="B17" s="277"/>
      <c r="C17" s="156" t="s">
        <v>20</v>
      </c>
      <c r="D17" s="157"/>
      <c r="E17" s="158">
        <v>68</v>
      </c>
      <c r="F17" s="445">
        <v>32.38095238095238</v>
      </c>
      <c r="G17" s="165">
        <v>70</v>
      </c>
      <c r="H17" s="445">
        <v>33.299999999999997</v>
      </c>
      <c r="I17" s="158">
        <v>2</v>
      </c>
      <c r="J17" s="471">
        <v>2.9411764705882351</v>
      </c>
      <c r="K17" s="158">
        <v>3364</v>
      </c>
      <c r="L17" s="445">
        <v>44.409240924092408</v>
      </c>
      <c r="M17" s="586">
        <v>3391</v>
      </c>
      <c r="N17" s="445">
        <v>46</v>
      </c>
      <c r="O17" s="158">
        <v>27</v>
      </c>
      <c r="P17" s="471">
        <v>0.80261593341260407</v>
      </c>
      <c r="Q17" s="159">
        <v>7396069</v>
      </c>
      <c r="R17" s="449">
        <v>42.403884517342973</v>
      </c>
      <c r="S17" s="582">
        <v>7458465</v>
      </c>
      <c r="T17" s="449">
        <v>42.6</v>
      </c>
      <c r="U17" s="158">
        <v>62396</v>
      </c>
      <c r="V17" s="445">
        <v>0.84363734302641047</v>
      </c>
    </row>
    <row r="18" spans="1:22" ht="15" customHeight="1" x14ac:dyDescent="0.15">
      <c r="A18" s="278"/>
      <c r="B18" s="278"/>
      <c r="C18" s="160" t="s">
        <v>21</v>
      </c>
      <c r="D18" s="161"/>
      <c r="E18" s="162">
        <v>14</v>
      </c>
      <c r="F18" s="451">
        <v>6.666666666666667</v>
      </c>
      <c r="G18" s="450">
        <v>15</v>
      </c>
      <c r="H18" s="451">
        <v>7.2</v>
      </c>
      <c r="I18" s="162">
        <v>1</v>
      </c>
      <c r="J18" s="475">
        <v>7.1428571428571423</v>
      </c>
      <c r="K18" s="162">
        <v>1184</v>
      </c>
      <c r="L18" s="451">
        <v>15.630363036303629</v>
      </c>
      <c r="M18" s="585">
        <v>1136</v>
      </c>
      <c r="N18" s="451">
        <v>15.4</v>
      </c>
      <c r="O18" s="162">
        <v>-48</v>
      </c>
      <c r="P18" s="475">
        <v>-4.0540540540540544</v>
      </c>
      <c r="Q18" s="163">
        <v>3885841</v>
      </c>
      <c r="R18" s="452">
        <v>22.278693318945042</v>
      </c>
      <c r="S18" s="582">
        <v>4155288</v>
      </c>
      <c r="T18" s="452">
        <v>23.7</v>
      </c>
      <c r="U18" s="162">
        <v>269447</v>
      </c>
      <c r="V18" s="445">
        <v>6.9340716720009912</v>
      </c>
    </row>
    <row r="19" spans="1:22" ht="15" customHeight="1" thickBot="1" x14ac:dyDescent="0.2">
      <c r="A19" s="165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R19" s="716" t="s">
        <v>417</v>
      </c>
      <c r="S19" s="717"/>
      <c r="T19" s="717"/>
      <c r="U19" s="717"/>
      <c r="V19" s="717"/>
    </row>
    <row r="20" spans="1:22" ht="19.5" customHeight="1" thickTop="1" x14ac:dyDescent="0.15">
      <c r="A20" s="704" t="s">
        <v>7</v>
      </c>
      <c r="B20" s="704"/>
      <c r="C20" s="704"/>
      <c r="D20" s="705"/>
      <c r="E20" s="710" t="s">
        <v>257</v>
      </c>
      <c r="F20" s="711"/>
      <c r="G20" s="711"/>
      <c r="H20" s="712"/>
      <c r="I20" s="710" t="s">
        <v>256</v>
      </c>
      <c r="J20" s="711"/>
      <c r="K20" s="711"/>
      <c r="L20" s="712"/>
      <c r="M20" s="710" t="s">
        <v>298</v>
      </c>
      <c r="N20" s="711"/>
      <c r="O20" s="711"/>
      <c r="P20" s="711"/>
      <c r="Q20" s="142"/>
      <c r="R20" s="279"/>
    </row>
    <row r="21" spans="1:22" ht="39.950000000000003" customHeight="1" x14ac:dyDescent="0.15">
      <c r="A21" s="706"/>
      <c r="B21" s="706"/>
      <c r="C21" s="706"/>
      <c r="D21" s="707"/>
      <c r="E21" s="429" t="s">
        <v>420</v>
      </c>
      <c r="F21" s="430" t="s">
        <v>432</v>
      </c>
      <c r="G21" s="153" t="s">
        <v>309</v>
      </c>
      <c r="H21" s="154" t="s">
        <v>310</v>
      </c>
      <c r="I21" s="429" t="s">
        <v>420</v>
      </c>
      <c r="J21" s="430" t="s">
        <v>432</v>
      </c>
      <c r="K21" s="153" t="s">
        <v>309</v>
      </c>
      <c r="L21" s="154" t="s">
        <v>310</v>
      </c>
      <c r="M21" s="429" t="s">
        <v>420</v>
      </c>
      <c r="N21" s="430" t="s">
        <v>432</v>
      </c>
      <c r="O21" s="153" t="s">
        <v>309</v>
      </c>
      <c r="P21" s="166" t="s">
        <v>310</v>
      </c>
    </row>
    <row r="22" spans="1:22" ht="18" customHeight="1" x14ac:dyDescent="0.15">
      <c r="A22" s="708" t="s">
        <v>8</v>
      </c>
      <c r="B22" s="708"/>
      <c r="C22" s="708"/>
      <c r="D22" s="709"/>
      <c r="E22" s="454">
        <v>36.071428571428569</v>
      </c>
      <c r="F22" s="454">
        <v>35.123809523809527</v>
      </c>
      <c r="G22" s="455">
        <v>1</v>
      </c>
      <c r="H22" s="587">
        <v>-2.8</v>
      </c>
      <c r="I22" s="457">
        <v>83056.957142857136</v>
      </c>
      <c r="J22" s="458">
        <v>83368.314285714281</v>
      </c>
      <c r="K22" s="459">
        <v>311.35714285714494</v>
      </c>
      <c r="L22" s="456">
        <v>0.37487183923872114</v>
      </c>
      <c r="M22" s="460">
        <v>2302.5691089108909</v>
      </c>
      <c r="N22" s="461">
        <v>2373.5555856832971</v>
      </c>
      <c r="O22" s="459">
        <v>70.986476772406149</v>
      </c>
      <c r="P22" s="462">
        <v>3.0829249162463821</v>
      </c>
    </row>
    <row r="23" spans="1:22" ht="16.5" customHeight="1" x14ac:dyDescent="0.15">
      <c r="A23" s="274" t="s">
        <v>9</v>
      </c>
      <c r="B23" s="274"/>
      <c r="C23" s="274"/>
      <c r="D23" s="155"/>
      <c r="E23" s="463">
        <v>26.925925925925927</v>
      </c>
      <c r="F23" s="463">
        <v>23.875</v>
      </c>
      <c r="G23" s="477">
        <v>-3</v>
      </c>
      <c r="H23" s="588">
        <v>-11.2</v>
      </c>
      <c r="I23" s="465">
        <v>52694.851851851854</v>
      </c>
      <c r="J23" s="466">
        <v>51814</v>
      </c>
      <c r="K23" s="473">
        <v>-880.85185185185401</v>
      </c>
      <c r="L23" s="464">
        <v>-1.6716089350214167</v>
      </c>
      <c r="M23" s="467">
        <v>1957.0302613480055</v>
      </c>
      <c r="N23" s="468">
        <v>2170.219895287958</v>
      </c>
      <c r="O23" s="466">
        <v>213.1896339399525</v>
      </c>
      <c r="P23" s="469">
        <v>10.893527716485444</v>
      </c>
    </row>
    <row r="24" spans="1:22" ht="15" customHeight="1" x14ac:dyDescent="0.15">
      <c r="A24" s="277"/>
      <c r="B24" s="277"/>
      <c r="C24" s="156" t="s">
        <v>10</v>
      </c>
      <c r="D24" s="157"/>
      <c r="E24" s="589">
        <v>17.666666666666668</v>
      </c>
      <c r="F24" s="449">
        <v>24</v>
      </c>
      <c r="G24" s="470">
        <v>6.3333333333333321</v>
      </c>
      <c r="H24" s="471">
        <v>35.6</v>
      </c>
      <c r="I24" s="472">
        <v>17319.333333333332</v>
      </c>
      <c r="J24" s="158">
        <v>18972.5</v>
      </c>
      <c r="K24" s="158">
        <v>1654</v>
      </c>
      <c r="L24" s="471">
        <v>9.5500211709457652</v>
      </c>
      <c r="M24" s="594">
        <v>980.33962264150944</v>
      </c>
      <c r="N24" s="159">
        <v>790.52083333333337</v>
      </c>
      <c r="O24" s="158">
        <v>-189</v>
      </c>
      <c r="P24" s="445">
        <v>-19.279033065168019</v>
      </c>
    </row>
    <row r="25" spans="1:22" ht="15" customHeight="1" x14ac:dyDescent="0.15">
      <c r="A25" s="277"/>
      <c r="B25" s="277"/>
      <c r="C25" s="156" t="s">
        <v>11</v>
      </c>
      <c r="D25" s="157"/>
      <c r="E25" s="449">
        <v>34.857142857142854</v>
      </c>
      <c r="F25" s="449">
        <v>35.428571428571431</v>
      </c>
      <c r="G25" s="470">
        <v>0.5</v>
      </c>
      <c r="H25" s="471">
        <v>1.4344262295081969</v>
      </c>
      <c r="I25" s="472">
        <v>45305.285714285717</v>
      </c>
      <c r="J25" s="158">
        <v>45400</v>
      </c>
      <c r="K25" s="158">
        <v>95</v>
      </c>
      <c r="L25" s="471">
        <v>0.20968855731119357</v>
      </c>
      <c r="M25" s="594">
        <v>1299.7418032786886</v>
      </c>
      <c r="N25" s="159">
        <v>1281.4516129032259</v>
      </c>
      <c r="O25" s="158">
        <v>-19</v>
      </c>
      <c r="P25" s="445">
        <v>-1.4618287995408923</v>
      </c>
    </row>
    <row r="26" spans="1:22" ht="15" customHeight="1" x14ac:dyDescent="0.15">
      <c r="A26" s="278"/>
      <c r="B26" s="278"/>
      <c r="C26" s="160" t="s">
        <v>12</v>
      </c>
      <c r="D26" s="161"/>
      <c r="E26" s="590">
        <v>25.294117647058822</v>
      </c>
      <c r="F26" s="449">
        <v>18.466666666666665</v>
      </c>
      <c r="G26" s="470">
        <v>-6.8274509803921575</v>
      </c>
      <c r="H26" s="475">
        <v>-26.9</v>
      </c>
      <c r="I26" s="476">
        <v>61980.352941176468</v>
      </c>
      <c r="J26" s="162">
        <v>59186.066666666666</v>
      </c>
      <c r="K26" s="162">
        <v>-2794.2862745098028</v>
      </c>
      <c r="L26" s="475">
        <v>-4.5083419856640194</v>
      </c>
      <c r="M26" s="594">
        <v>2450.3860465116277</v>
      </c>
      <c r="N26" s="163">
        <v>3205.0216606498193</v>
      </c>
      <c r="O26" s="162">
        <v>754.63561413819161</v>
      </c>
      <c r="P26" s="451">
        <v>30.79660101772501</v>
      </c>
    </row>
    <row r="27" spans="1:22" ht="16.7" customHeight="1" x14ac:dyDescent="0.15">
      <c r="A27" s="274" t="s">
        <v>13</v>
      </c>
      <c r="B27" s="274"/>
      <c r="C27" s="274"/>
      <c r="D27" s="155"/>
      <c r="E27" s="463">
        <v>21.481481481481481</v>
      </c>
      <c r="F27" s="463">
        <v>21.4</v>
      </c>
      <c r="G27" s="477">
        <v>-8.1481481481482376E-2</v>
      </c>
      <c r="H27" s="588">
        <v>-0.5</v>
      </c>
      <c r="I27" s="465">
        <v>45347.271604938273</v>
      </c>
      <c r="J27" s="466">
        <v>45014.25</v>
      </c>
      <c r="K27" s="158">
        <v>-333.0216049382725</v>
      </c>
      <c r="L27" s="464">
        <v>-0.73438068741936569</v>
      </c>
      <c r="M27" s="478">
        <v>2110.9936781609194</v>
      </c>
      <c r="N27" s="468">
        <v>2103.4696261682243</v>
      </c>
      <c r="O27" s="466">
        <v>-7.5240519926951492</v>
      </c>
      <c r="P27" s="469">
        <v>-0.4</v>
      </c>
    </row>
    <row r="28" spans="1:22" ht="15" customHeight="1" x14ac:dyDescent="0.15">
      <c r="A28" s="277"/>
      <c r="B28" s="277"/>
      <c r="C28" s="156" t="s">
        <v>14</v>
      </c>
      <c r="D28" s="157"/>
      <c r="E28" s="589">
        <v>21.357142857142858</v>
      </c>
      <c r="F28" s="449">
        <v>19.3125</v>
      </c>
      <c r="G28" s="470">
        <v>-2.1</v>
      </c>
      <c r="H28" s="471">
        <v>-9.8327759197324429</v>
      </c>
      <c r="I28" s="472">
        <v>93996.071428571435</v>
      </c>
      <c r="J28" s="158">
        <v>71069</v>
      </c>
      <c r="K28" s="158">
        <v>-22927.071428571435</v>
      </c>
      <c r="L28" s="471">
        <v>-24.391520922226999</v>
      </c>
      <c r="M28" s="594">
        <v>4401.1538461538457</v>
      </c>
      <c r="N28" s="159">
        <v>3679.9482200647249</v>
      </c>
      <c r="O28" s="158">
        <v>-721.20562608912087</v>
      </c>
      <c r="P28" s="445">
        <v>-16.386739734612554</v>
      </c>
    </row>
    <row r="29" spans="1:22" ht="15" customHeight="1" x14ac:dyDescent="0.15">
      <c r="A29" s="277"/>
      <c r="B29" s="277"/>
      <c r="C29" s="156" t="s">
        <v>15</v>
      </c>
      <c r="D29" s="157"/>
      <c r="E29" s="449">
        <v>16.681818181818183</v>
      </c>
      <c r="F29" s="449">
        <v>15.8</v>
      </c>
      <c r="G29" s="470">
        <v>-0.88181818181818272</v>
      </c>
      <c r="H29" s="471">
        <v>-5.4</v>
      </c>
      <c r="I29" s="472">
        <v>20842.136363636364</v>
      </c>
      <c r="J29" s="158">
        <v>23017.3</v>
      </c>
      <c r="K29" s="158">
        <v>2175.1636363636353</v>
      </c>
      <c r="L29" s="471">
        <v>10.436375611468893</v>
      </c>
      <c r="M29" s="594">
        <v>1249.392370572207</v>
      </c>
      <c r="N29" s="159">
        <v>1456.7911392405063</v>
      </c>
      <c r="O29" s="158">
        <v>208</v>
      </c>
      <c r="P29" s="445">
        <v>16.7</v>
      </c>
    </row>
    <row r="30" spans="1:22" ht="15" customHeight="1" x14ac:dyDescent="0.15">
      <c r="A30" s="277"/>
      <c r="B30" s="277"/>
      <c r="C30" s="156" t="s">
        <v>16</v>
      </c>
      <c r="D30" s="157"/>
      <c r="E30" s="589">
        <v>21</v>
      </c>
      <c r="F30" s="449">
        <v>14.333333333333334</v>
      </c>
      <c r="G30" s="470">
        <v>-6.6666666666666661</v>
      </c>
      <c r="H30" s="471">
        <v>-31.9</v>
      </c>
      <c r="I30" s="472">
        <v>24692.25</v>
      </c>
      <c r="J30" s="158">
        <v>21277.666666666668</v>
      </c>
      <c r="K30" s="158">
        <v>-3414</v>
      </c>
      <c r="L30" s="471">
        <v>-13.826200528505908</v>
      </c>
      <c r="M30" s="594">
        <v>1175.8214285714287</v>
      </c>
      <c r="N30" s="159">
        <v>1484.4883720930231</v>
      </c>
      <c r="O30" s="158">
        <v>308</v>
      </c>
      <c r="P30" s="445">
        <v>26.2</v>
      </c>
    </row>
    <row r="31" spans="1:22" ht="15" customHeight="1" x14ac:dyDescent="0.15">
      <c r="A31" s="278"/>
      <c r="B31" s="278"/>
      <c r="C31" s="160" t="s">
        <v>17</v>
      </c>
      <c r="D31" s="161"/>
      <c r="E31" s="449">
        <v>24.146341463414632</v>
      </c>
      <c r="F31" s="449">
        <v>25.463414634146343</v>
      </c>
      <c r="G31" s="470">
        <v>1.4</v>
      </c>
      <c r="H31" s="475">
        <v>5.7979797979797976</v>
      </c>
      <c r="I31" s="472">
        <v>43899.707317073167</v>
      </c>
      <c r="J31" s="158">
        <v>47313.585365853658</v>
      </c>
      <c r="K31" s="162">
        <v>3413.8780487804906</v>
      </c>
      <c r="L31" s="475">
        <v>7.7765394291200414</v>
      </c>
      <c r="M31" s="594">
        <v>1818.0686868686869</v>
      </c>
      <c r="N31" s="159">
        <v>1858.1005747126437</v>
      </c>
      <c r="O31" s="162">
        <v>40</v>
      </c>
      <c r="P31" s="451">
        <v>2.2000000000000002</v>
      </c>
    </row>
    <row r="32" spans="1:22" ht="16.7" customHeight="1" x14ac:dyDescent="0.15">
      <c r="A32" s="274" t="s">
        <v>18</v>
      </c>
      <c r="B32" s="274"/>
      <c r="C32" s="274"/>
      <c r="D32" s="155"/>
      <c r="E32" s="463">
        <v>50.078431372549019</v>
      </c>
      <c r="F32" s="463">
        <v>48.028301886792455</v>
      </c>
      <c r="G32" s="479">
        <v>-2.1</v>
      </c>
      <c r="H32" s="588">
        <v>-4.1934220830070483</v>
      </c>
      <c r="I32" s="465">
        <v>121039.91176470589</v>
      </c>
      <c r="J32" s="466">
        <v>119459.15094339622</v>
      </c>
      <c r="K32" s="158">
        <v>-1580.7608213096682</v>
      </c>
      <c r="L32" s="464">
        <v>-1.3059831242958684</v>
      </c>
      <c r="M32" s="478">
        <v>2417.0068519968677</v>
      </c>
      <c r="N32" s="468">
        <v>2487.265763111373</v>
      </c>
      <c r="O32" s="466">
        <v>70.258911114505281</v>
      </c>
      <c r="P32" s="469">
        <v>2.9</v>
      </c>
    </row>
    <row r="33" spans="1:58" ht="15" customHeight="1" x14ac:dyDescent="0.15">
      <c r="A33" s="277"/>
      <c r="B33" s="277"/>
      <c r="C33" s="156" t="s">
        <v>19</v>
      </c>
      <c r="D33" s="157"/>
      <c r="E33" s="589">
        <v>28</v>
      </c>
      <c r="F33" s="449">
        <v>26.857142857142858</v>
      </c>
      <c r="G33" s="470">
        <v>-1.1428571428571423</v>
      </c>
      <c r="H33" s="471">
        <v>-3.9</v>
      </c>
      <c r="I33" s="472">
        <v>53208.05</v>
      </c>
      <c r="J33" s="158">
        <v>49948.428571428572</v>
      </c>
      <c r="K33" s="158">
        <v>-3259.6214285714304</v>
      </c>
      <c r="L33" s="471">
        <v>-6.126180960534036</v>
      </c>
      <c r="M33" s="594">
        <v>1900.2874999999999</v>
      </c>
      <c r="N33" s="159">
        <v>1859.7819148936171</v>
      </c>
      <c r="O33" s="158">
        <v>-40</v>
      </c>
      <c r="P33" s="445">
        <v>-2.1049446465337485</v>
      </c>
    </row>
    <row r="34" spans="1:58" ht="15" customHeight="1" x14ac:dyDescent="0.15">
      <c r="A34" s="277"/>
      <c r="B34" s="277"/>
      <c r="C34" s="156" t="s">
        <v>20</v>
      </c>
      <c r="D34" s="157"/>
      <c r="E34" s="589">
        <v>49.470588235294116</v>
      </c>
      <c r="F34" s="449">
        <v>48.442857142857143</v>
      </c>
      <c r="G34" s="470">
        <v>-1.1000000000000001</v>
      </c>
      <c r="H34" s="471">
        <v>-2.2235434007134369</v>
      </c>
      <c r="I34" s="472">
        <v>108765.7205882353</v>
      </c>
      <c r="J34" s="158">
        <v>106549.5</v>
      </c>
      <c r="K34" s="158">
        <v>-2216</v>
      </c>
      <c r="L34" s="471">
        <v>-2.0374066277640188</v>
      </c>
      <c r="M34" s="594">
        <v>2198.593638525565</v>
      </c>
      <c r="N34" s="159">
        <v>2199.4883515187262</v>
      </c>
      <c r="O34" s="236" t="s">
        <v>450</v>
      </c>
      <c r="P34" s="445">
        <v>0</v>
      </c>
    </row>
    <row r="35" spans="1:58" ht="15" customHeight="1" x14ac:dyDescent="0.15">
      <c r="A35" s="278"/>
      <c r="B35" s="278"/>
      <c r="C35" s="160" t="s">
        <v>21</v>
      </c>
      <c r="D35" s="161"/>
      <c r="E35" s="590">
        <v>84.571428571428569</v>
      </c>
      <c r="F35" s="452">
        <v>75.733333333333334</v>
      </c>
      <c r="G35" s="474">
        <v>-8.9</v>
      </c>
      <c r="H35" s="475">
        <v>-10.523648648648649</v>
      </c>
      <c r="I35" s="476">
        <v>277560.07142857142</v>
      </c>
      <c r="J35" s="162">
        <v>277019.2</v>
      </c>
      <c r="K35" s="162">
        <v>-540.87142857140861</v>
      </c>
      <c r="L35" s="475">
        <v>-0.19486643946573523</v>
      </c>
      <c r="M35" s="595">
        <v>3281.9603040540542</v>
      </c>
      <c r="N35" s="163">
        <v>3657.823943661972</v>
      </c>
      <c r="O35" s="162">
        <v>376</v>
      </c>
      <c r="P35" s="451">
        <v>11.5</v>
      </c>
    </row>
    <row r="36" spans="1:58" s="168" customFormat="1" ht="13.5" customHeight="1" x14ac:dyDescent="0.15">
      <c r="A36" s="141" t="s">
        <v>448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</row>
    <row r="37" spans="1:58" ht="12" customHeight="1" x14ac:dyDescent="0.15">
      <c r="A37" s="225" t="s">
        <v>409</v>
      </c>
    </row>
    <row r="38" spans="1:58" ht="12" customHeight="1" x14ac:dyDescent="0.15">
      <c r="A38" s="225"/>
    </row>
    <row r="39" spans="1:58" ht="15" customHeight="1" x14ac:dyDescent="0.15">
      <c r="B39" s="169"/>
      <c r="C39" s="698" t="s">
        <v>255</v>
      </c>
      <c r="D39" s="170"/>
      <c r="E39" s="701" t="s">
        <v>26</v>
      </c>
      <c r="F39" s="701"/>
      <c r="G39" s="171" t="s">
        <v>22</v>
      </c>
      <c r="H39" s="172"/>
      <c r="I39" s="173"/>
      <c r="J39" s="173"/>
      <c r="K39" s="172"/>
      <c r="L39" s="173"/>
      <c r="M39" s="276"/>
      <c r="N39" s="172"/>
      <c r="O39" s="172"/>
      <c r="P39" s="172"/>
      <c r="Q39" s="174"/>
      <c r="R39" s="165"/>
      <c r="S39" s="165"/>
      <c r="T39" s="165"/>
      <c r="U39" s="165"/>
      <c r="V39" s="165"/>
    </row>
    <row r="40" spans="1:58" ht="15" customHeight="1" x14ac:dyDescent="0.15">
      <c r="A40" s="175"/>
      <c r="B40" s="176"/>
      <c r="C40" s="699"/>
      <c r="D40" s="177"/>
      <c r="E40" s="702" t="s">
        <v>11</v>
      </c>
      <c r="F40" s="702"/>
      <c r="G40" s="178" t="s">
        <v>375</v>
      </c>
      <c r="H40" s="179"/>
      <c r="I40" s="277"/>
      <c r="J40" s="156"/>
      <c r="K40" s="179"/>
      <c r="L40" s="156"/>
      <c r="M40" s="277"/>
      <c r="N40" s="179"/>
      <c r="O40" s="179"/>
      <c r="P40" s="179"/>
      <c r="Q40" s="180"/>
      <c r="R40" s="165"/>
      <c r="S40" s="165"/>
      <c r="T40" s="165"/>
      <c r="U40" s="165"/>
      <c r="V40" s="165"/>
    </row>
    <row r="41" spans="1:58" ht="15" customHeight="1" x14ac:dyDescent="0.15">
      <c r="A41" s="175"/>
      <c r="B41" s="181"/>
      <c r="C41" s="700"/>
      <c r="D41" s="182"/>
      <c r="E41" s="703" t="s">
        <v>27</v>
      </c>
      <c r="F41" s="703"/>
      <c r="G41" s="183" t="s">
        <v>23</v>
      </c>
      <c r="H41" s="184"/>
      <c r="I41" s="160"/>
      <c r="J41" s="160"/>
      <c r="K41" s="184"/>
      <c r="L41" s="160"/>
      <c r="M41" s="278"/>
      <c r="N41" s="184"/>
      <c r="O41" s="184"/>
      <c r="P41" s="184"/>
      <c r="Q41" s="185"/>
      <c r="R41" s="165"/>
      <c r="S41" s="165"/>
      <c r="T41" s="165"/>
      <c r="U41" s="165"/>
      <c r="V41" s="165"/>
    </row>
    <row r="42" spans="1:58" ht="6.4" customHeight="1" x14ac:dyDescent="0.15">
      <c r="A42" s="175"/>
      <c r="B42" s="186"/>
      <c r="C42" s="187"/>
      <c r="D42" s="186"/>
      <c r="E42" s="188"/>
      <c r="F42" s="188"/>
      <c r="G42" s="189"/>
      <c r="H42" s="179"/>
      <c r="I42" s="190"/>
      <c r="J42" s="190"/>
      <c r="K42" s="179"/>
      <c r="L42" s="190"/>
      <c r="M42" s="277"/>
      <c r="N42" s="179"/>
      <c r="O42" s="179"/>
      <c r="P42" s="179"/>
      <c r="Q42" s="179"/>
      <c r="R42" s="165"/>
      <c r="S42" s="165"/>
      <c r="T42" s="165"/>
      <c r="U42" s="165"/>
      <c r="V42" s="165"/>
    </row>
    <row r="43" spans="1:58" ht="15" customHeight="1" x14ac:dyDescent="0.15">
      <c r="B43" s="169"/>
      <c r="C43" s="698" t="s">
        <v>254</v>
      </c>
      <c r="D43" s="170"/>
      <c r="E43" s="701" t="s">
        <v>28</v>
      </c>
      <c r="F43" s="701"/>
      <c r="G43" s="171" t="s">
        <v>299</v>
      </c>
      <c r="H43" s="172"/>
      <c r="I43" s="173"/>
      <c r="J43" s="173"/>
      <c r="K43" s="172"/>
      <c r="L43" s="173"/>
      <c r="M43" s="276"/>
      <c r="N43" s="172"/>
      <c r="O43" s="172"/>
      <c r="P43" s="172"/>
      <c r="Q43" s="174"/>
      <c r="R43" s="165"/>
      <c r="S43" s="165"/>
      <c r="T43" s="165"/>
      <c r="U43" s="165"/>
      <c r="V43" s="165"/>
    </row>
    <row r="44" spans="1:58" ht="15" customHeight="1" x14ac:dyDescent="0.15">
      <c r="A44" s="175"/>
      <c r="B44" s="176"/>
      <c r="C44" s="699"/>
      <c r="D44" s="177"/>
      <c r="E44" s="702" t="s">
        <v>29</v>
      </c>
      <c r="F44" s="702"/>
      <c r="G44" s="178" t="s">
        <v>376</v>
      </c>
      <c r="H44" s="179"/>
      <c r="I44" s="156"/>
      <c r="J44" s="156"/>
      <c r="K44" s="179"/>
      <c r="L44" s="156"/>
      <c r="M44" s="277"/>
      <c r="N44" s="179"/>
      <c r="O44" s="179"/>
      <c r="P44" s="179"/>
      <c r="Q44" s="180"/>
      <c r="R44" s="165"/>
      <c r="S44" s="165"/>
      <c r="T44" s="165"/>
      <c r="U44" s="165"/>
      <c r="V44" s="165"/>
    </row>
    <row r="45" spans="1:58" ht="15" customHeight="1" x14ac:dyDescent="0.15">
      <c r="A45" s="175"/>
      <c r="B45" s="176"/>
      <c r="C45" s="699"/>
      <c r="D45" s="177"/>
      <c r="E45" s="702" t="s">
        <v>30</v>
      </c>
      <c r="F45" s="702"/>
      <c r="G45" s="178" t="s">
        <v>300</v>
      </c>
      <c r="H45" s="179"/>
      <c r="I45" s="156"/>
      <c r="J45" s="156"/>
      <c r="K45" s="179"/>
      <c r="L45" s="156"/>
      <c r="M45" s="277"/>
      <c r="N45" s="179"/>
      <c r="O45" s="179"/>
      <c r="P45" s="179"/>
      <c r="Q45" s="180"/>
      <c r="R45" s="165"/>
      <c r="S45" s="165"/>
      <c r="T45" s="165"/>
      <c r="U45" s="165"/>
      <c r="V45" s="165"/>
    </row>
    <row r="46" spans="1:58" ht="15" customHeight="1" x14ac:dyDescent="0.15">
      <c r="A46" s="175"/>
      <c r="B46" s="181"/>
      <c r="C46" s="700"/>
      <c r="D46" s="182"/>
      <c r="E46" s="703" t="s">
        <v>31</v>
      </c>
      <c r="F46" s="703"/>
      <c r="G46" s="183" t="s">
        <v>24</v>
      </c>
      <c r="H46" s="184"/>
      <c r="I46" s="160"/>
      <c r="J46" s="160"/>
      <c r="K46" s="184"/>
      <c r="L46" s="160"/>
      <c r="M46" s="278"/>
      <c r="N46" s="184"/>
      <c r="O46" s="184"/>
      <c r="P46" s="184"/>
      <c r="Q46" s="185"/>
      <c r="R46" s="165"/>
      <c r="S46" s="165"/>
      <c r="T46" s="165"/>
      <c r="U46" s="165"/>
      <c r="V46" s="165"/>
    </row>
    <row r="47" spans="1:58" ht="6.4" customHeight="1" x14ac:dyDescent="0.15">
      <c r="A47" s="175"/>
      <c r="B47" s="186"/>
      <c r="C47" s="187"/>
      <c r="D47" s="186"/>
      <c r="E47" s="188"/>
      <c r="F47" s="188"/>
      <c r="G47" s="189"/>
      <c r="H47" s="179"/>
      <c r="I47" s="190"/>
      <c r="J47" s="190"/>
      <c r="K47" s="179"/>
      <c r="L47" s="190"/>
      <c r="M47" s="277"/>
      <c r="N47" s="179"/>
      <c r="O47" s="179"/>
      <c r="P47" s="179"/>
      <c r="Q47" s="179"/>
      <c r="R47" s="165"/>
      <c r="S47" s="165"/>
      <c r="T47" s="165"/>
      <c r="U47" s="165"/>
      <c r="V47" s="165"/>
    </row>
    <row r="48" spans="1:58" ht="15" customHeight="1" x14ac:dyDescent="0.15">
      <c r="B48" s="169"/>
      <c r="C48" s="698" t="s">
        <v>253</v>
      </c>
      <c r="D48" s="170"/>
      <c r="E48" s="701" t="s">
        <v>19</v>
      </c>
      <c r="F48" s="701"/>
      <c r="G48" s="171" t="s">
        <v>25</v>
      </c>
      <c r="H48" s="172"/>
      <c r="I48" s="173"/>
      <c r="J48" s="173"/>
      <c r="K48" s="172"/>
      <c r="L48" s="173"/>
      <c r="M48" s="276"/>
      <c r="N48" s="172"/>
      <c r="O48" s="172"/>
      <c r="P48" s="172"/>
      <c r="Q48" s="174"/>
      <c r="R48" s="165"/>
      <c r="S48" s="165"/>
      <c r="T48" s="165"/>
      <c r="U48" s="165"/>
      <c r="V48" s="165"/>
    </row>
    <row r="49" spans="1:22" ht="15" customHeight="1" x14ac:dyDescent="0.15">
      <c r="A49" s="175"/>
      <c r="B49" s="176"/>
      <c r="C49" s="699"/>
      <c r="D49" s="177"/>
      <c r="E49" s="702" t="s">
        <v>20</v>
      </c>
      <c r="F49" s="702"/>
      <c r="G49" s="178" t="s">
        <v>379</v>
      </c>
      <c r="H49" s="179"/>
      <c r="I49" s="156"/>
      <c r="J49" s="156"/>
      <c r="K49" s="179"/>
      <c r="L49" s="156"/>
      <c r="M49" s="277"/>
      <c r="N49" s="179"/>
      <c r="O49" s="179"/>
      <c r="P49" s="179"/>
      <c r="Q49" s="180"/>
      <c r="R49" s="165"/>
      <c r="S49" s="165"/>
      <c r="T49" s="165"/>
      <c r="U49" s="165"/>
      <c r="V49" s="165"/>
    </row>
    <row r="50" spans="1:22" ht="15" customHeight="1" x14ac:dyDescent="0.15">
      <c r="A50" s="175"/>
      <c r="B50" s="181"/>
      <c r="C50" s="700"/>
      <c r="D50" s="182"/>
      <c r="E50" s="703" t="s">
        <v>21</v>
      </c>
      <c r="F50" s="703"/>
      <c r="G50" s="183" t="s">
        <v>301</v>
      </c>
      <c r="H50" s="184"/>
      <c r="I50" s="160"/>
      <c r="J50" s="160"/>
      <c r="K50" s="184"/>
      <c r="L50" s="160"/>
      <c r="M50" s="278"/>
      <c r="N50" s="184"/>
      <c r="O50" s="184"/>
      <c r="P50" s="184"/>
      <c r="Q50" s="185"/>
      <c r="R50" s="165"/>
      <c r="S50" s="165"/>
      <c r="T50" s="165"/>
      <c r="U50" s="165"/>
      <c r="V50" s="165"/>
    </row>
    <row r="51" spans="1:22" ht="13.5" customHeight="1" x14ac:dyDescent="0.15">
      <c r="A51" s="175"/>
      <c r="B51" s="175"/>
      <c r="D51" s="191"/>
      <c r="F51" s="191"/>
    </row>
  </sheetData>
  <mergeCells count="25">
    <mergeCell ref="I20:L20"/>
    <mergeCell ref="M20:P20"/>
    <mergeCell ref="A5:D5"/>
    <mergeCell ref="A1:V1"/>
    <mergeCell ref="A3:D4"/>
    <mergeCell ref="E3:J3"/>
    <mergeCell ref="K3:P3"/>
    <mergeCell ref="Q3:V3"/>
    <mergeCell ref="R19:V19"/>
    <mergeCell ref="C48:C50"/>
    <mergeCell ref="E48:F48"/>
    <mergeCell ref="E49:F49"/>
    <mergeCell ref="E50:F50"/>
    <mergeCell ref="A20:D21"/>
    <mergeCell ref="C43:C46"/>
    <mergeCell ref="E43:F43"/>
    <mergeCell ref="E44:F44"/>
    <mergeCell ref="E45:F45"/>
    <mergeCell ref="A22:D22"/>
    <mergeCell ref="C39:C41"/>
    <mergeCell ref="E39:F39"/>
    <mergeCell ref="E40:F40"/>
    <mergeCell ref="E41:F41"/>
    <mergeCell ref="E46:F46"/>
    <mergeCell ref="E20:H20"/>
  </mergeCells>
  <phoneticPr fontId="16"/>
  <pageMargins left="0.39370078740157483" right="0" top="0.47244094488188981" bottom="0.15748031496062992" header="0.11811023622047245" footer="0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92"/>
  <sheetViews>
    <sheetView topLeftCell="B1" zoomScale="90" zoomScaleNormal="90" zoomScaleSheetLayoutView="75" workbookViewId="0">
      <pane ySplit="5" topLeftCell="A6" activePane="bottomLeft" state="frozen"/>
      <selection pane="bottomLeft" activeCell="N1" sqref="N1"/>
    </sheetView>
  </sheetViews>
  <sheetFormatPr defaultRowHeight="12" x14ac:dyDescent="0.15"/>
  <cols>
    <col min="1" max="1" width="1.7109375" style="149" customWidth="1"/>
    <col min="2" max="2" width="4.5703125" style="513" customWidth="1"/>
    <col min="3" max="3" width="4.28515625" style="513" customWidth="1"/>
    <col min="4" max="4" width="40.7109375" style="149" customWidth="1"/>
    <col min="5" max="5" width="8.42578125" style="149" customWidth="1"/>
    <col min="6" max="6" width="8.5703125" style="149" customWidth="1"/>
    <col min="7" max="7" width="14.140625" style="149" customWidth="1"/>
    <col min="8" max="9" width="8.5703125" style="149" customWidth="1"/>
    <col min="10" max="10" width="14.140625" style="149" customWidth="1"/>
    <col min="11" max="11" width="3.7109375" style="149" customWidth="1"/>
    <col min="12" max="12" width="4.5703125" style="513" customWidth="1"/>
    <col min="13" max="13" width="4.28515625" style="513" customWidth="1"/>
    <col min="14" max="14" width="40.7109375" style="149" customWidth="1"/>
    <col min="15" max="16" width="8.5703125" style="149" customWidth="1"/>
    <col min="17" max="17" width="14.140625" style="149" customWidth="1"/>
    <col min="18" max="19" width="8.5703125" style="149" customWidth="1"/>
    <col min="20" max="20" width="14.140625" style="149" customWidth="1"/>
    <col min="21" max="16384" width="9.140625" style="149"/>
  </cols>
  <sheetData>
    <row r="1" spans="2:21" ht="17.25" x14ac:dyDescent="0.2">
      <c r="B1" s="192" t="s">
        <v>372</v>
      </c>
      <c r="C1" s="480"/>
      <c r="D1" s="481"/>
      <c r="E1" s="481"/>
      <c r="F1" s="481"/>
      <c r="G1" s="481"/>
      <c r="H1" s="481"/>
      <c r="I1" s="481"/>
      <c r="J1" s="481"/>
      <c r="K1" s="481"/>
      <c r="L1" s="192"/>
      <c r="M1" s="480"/>
      <c r="N1" s="481"/>
      <c r="O1" s="481"/>
      <c r="P1" s="481"/>
      <c r="Q1" s="481"/>
      <c r="R1" s="481"/>
      <c r="S1" s="481"/>
      <c r="T1" s="481"/>
    </row>
    <row r="2" spans="2:21" s="194" customFormat="1" thickBot="1" x14ac:dyDescent="0.2">
      <c r="B2" s="193" t="s">
        <v>268</v>
      </c>
      <c r="C2" s="193"/>
      <c r="L2" s="193"/>
      <c r="M2" s="193"/>
      <c r="Q2" s="195"/>
      <c r="T2" s="195"/>
    </row>
    <row r="3" spans="2:21" s="194" customFormat="1" ht="13.5" customHeight="1" thickTop="1" x14ac:dyDescent="0.15">
      <c r="B3" s="729" t="s">
        <v>108</v>
      </c>
      <c r="C3" s="729"/>
      <c r="D3" s="729"/>
      <c r="E3" s="727" t="s">
        <v>410</v>
      </c>
      <c r="F3" s="723"/>
      <c r="G3" s="723"/>
      <c r="H3" s="727" t="s">
        <v>437</v>
      </c>
      <c r="I3" s="723"/>
      <c r="J3" s="723"/>
      <c r="L3" s="729" t="s">
        <v>108</v>
      </c>
      <c r="M3" s="729"/>
      <c r="N3" s="729"/>
      <c r="O3" s="727" t="str">
        <f>+E3</f>
        <v>平成29年(平成30年調査)</v>
      </c>
      <c r="P3" s="723"/>
      <c r="Q3" s="728"/>
      <c r="R3" s="723" t="str">
        <f>+H3</f>
        <v>平成30年(令和元年調査)</v>
      </c>
      <c r="S3" s="723"/>
      <c r="T3" s="723"/>
    </row>
    <row r="4" spans="2:21" s="194" customFormat="1" ht="24.75" customHeight="1" thickBot="1" x14ac:dyDescent="0.2">
      <c r="B4" s="730"/>
      <c r="C4" s="730"/>
      <c r="D4" s="730"/>
      <c r="E4" s="196" t="s">
        <v>109</v>
      </c>
      <c r="F4" s="197" t="s">
        <v>110</v>
      </c>
      <c r="G4" s="198" t="s">
        <v>243</v>
      </c>
      <c r="H4" s="196" t="s">
        <v>109</v>
      </c>
      <c r="I4" s="197" t="s">
        <v>110</v>
      </c>
      <c r="J4" s="198" t="s">
        <v>243</v>
      </c>
      <c r="L4" s="730"/>
      <c r="M4" s="730"/>
      <c r="N4" s="730"/>
      <c r="O4" s="197" t="s">
        <v>109</v>
      </c>
      <c r="P4" s="197" t="s">
        <v>110</v>
      </c>
      <c r="Q4" s="199" t="s">
        <v>243</v>
      </c>
      <c r="R4" s="199" t="s">
        <v>109</v>
      </c>
      <c r="S4" s="197" t="s">
        <v>110</v>
      </c>
      <c r="T4" s="196" t="s">
        <v>243</v>
      </c>
    </row>
    <row r="5" spans="2:21" s="194" customFormat="1" ht="13.5" customHeight="1" thickTop="1" x14ac:dyDescent="0.15">
      <c r="B5" s="724" t="s">
        <v>311</v>
      </c>
      <c r="C5" s="724"/>
      <c r="D5" s="724"/>
      <c r="E5" s="482">
        <v>210</v>
      </c>
      <c r="F5" s="483">
        <v>7575</v>
      </c>
      <c r="G5" s="484">
        <v>17441961</v>
      </c>
      <c r="H5" s="482">
        <v>210</v>
      </c>
      <c r="I5" s="483">
        <v>7376</v>
      </c>
      <c r="J5" s="485">
        <v>17507346</v>
      </c>
      <c r="L5" s="202" t="s">
        <v>178</v>
      </c>
      <c r="M5" s="731" t="s">
        <v>179</v>
      </c>
      <c r="N5" s="732"/>
      <c r="O5" s="486">
        <v>4</v>
      </c>
      <c r="P5" s="483">
        <v>219</v>
      </c>
      <c r="Q5" s="593">
        <v>345336</v>
      </c>
      <c r="R5" s="487">
        <v>4</v>
      </c>
      <c r="S5" s="488">
        <v>219</v>
      </c>
      <c r="T5" s="483">
        <v>355028</v>
      </c>
      <c r="U5" s="230"/>
    </row>
    <row r="6" spans="2:21" s="201" customFormat="1" ht="13.5" customHeight="1" x14ac:dyDescent="0.15">
      <c r="B6" s="200" t="s">
        <v>111</v>
      </c>
      <c r="C6" s="725" t="s">
        <v>112</v>
      </c>
      <c r="D6" s="726"/>
      <c r="E6" s="489">
        <v>91</v>
      </c>
      <c r="F6" s="490">
        <v>4255</v>
      </c>
      <c r="G6" s="491">
        <v>9473646</v>
      </c>
      <c r="H6" s="489">
        <v>91</v>
      </c>
      <c r="I6" s="490">
        <v>4069</v>
      </c>
      <c r="J6" s="491">
        <v>9679784</v>
      </c>
      <c r="L6" s="203" t="s">
        <v>113</v>
      </c>
      <c r="M6" s="204" t="s">
        <v>180</v>
      </c>
      <c r="N6" s="492" t="s">
        <v>181</v>
      </c>
      <c r="O6" s="247">
        <v>1</v>
      </c>
      <c r="P6" s="249">
        <v>81</v>
      </c>
      <c r="Q6" s="249" t="s">
        <v>356</v>
      </c>
      <c r="R6" s="247">
        <v>2</v>
      </c>
      <c r="S6" s="249">
        <v>178</v>
      </c>
      <c r="T6" s="249" t="s">
        <v>363</v>
      </c>
      <c r="U6" s="229"/>
    </row>
    <row r="7" spans="2:21" s="194" customFormat="1" ht="13.5" customHeight="1" x14ac:dyDescent="0.15">
      <c r="B7" s="203" t="s">
        <v>113</v>
      </c>
      <c r="C7" s="204" t="s">
        <v>114</v>
      </c>
      <c r="D7" s="493" t="s">
        <v>115</v>
      </c>
      <c r="E7" s="247">
        <v>13</v>
      </c>
      <c r="F7" s="249">
        <v>692</v>
      </c>
      <c r="G7" s="248">
        <v>2108849</v>
      </c>
      <c r="H7" s="247">
        <v>11</v>
      </c>
      <c r="I7" s="249">
        <v>547</v>
      </c>
      <c r="J7" s="248">
        <v>1948149</v>
      </c>
      <c r="L7" s="205" t="s">
        <v>113</v>
      </c>
      <c r="M7" s="206" t="s">
        <v>182</v>
      </c>
      <c r="N7" s="494" t="s">
        <v>183</v>
      </c>
      <c r="O7" s="250">
        <v>2</v>
      </c>
      <c r="P7" s="249">
        <v>125</v>
      </c>
      <c r="Q7" s="249" t="s">
        <v>356</v>
      </c>
      <c r="R7" s="250">
        <v>1</v>
      </c>
      <c r="S7" s="249">
        <v>28</v>
      </c>
      <c r="T7" s="249" t="s">
        <v>363</v>
      </c>
      <c r="U7" s="230"/>
    </row>
    <row r="8" spans="2:21" s="194" customFormat="1" ht="13.5" customHeight="1" x14ac:dyDescent="0.15">
      <c r="B8" s="205" t="s">
        <v>113</v>
      </c>
      <c r="C8" s="206" t="s">
        <v>116</v>
      </c>
      <c r="D8" s="495" t="s">
        <v>117</v>
      </c>
      <c r="E8" s="250">
        <v>34</v>
      </c>
      <c r="F8" s="249">
        <v>1254</v>
      </c>
      <c r="G8" s="249">
        <v>2508658</v>
      </c>
      <c r="H8" s="250">
        <v>37</v>
      </c>
      <c r="I8" s="249">
        <v>1332</v>
      </c>
      <c r="J8" s="249">
        <v>2635854</v>
      </c>
      <c r="L8" s="207" t="s">
        <v>113</v>
      </c>
      <c r="M8" s="208" t="s">
        <v>184</v>
      </c>
      <c r="N8" s="496" t="s">
        <v>185</v>
      </c>
      <c r="O8" s="251">
        <v>1</v>
      </c>
      <c r="P8" s="252">
        <v>13</v>
      </c>
      <c r="Q8" s="252" t="s">
        <v>356</v>
      </c>
      <c r="R8" s="251">
        <v>1</v>
      </c>
      <c r="S8" s="252">
        <v>13</v>
      </c>
      <c r="T8" s="252" t="s">
        <v>363</v>
      </c>
      <c r="U8" s="230"/>
    </row>
    <row r="9" spans="2:21" s="194" customFormat="1" ht="13.5" customHeight="1" x14ac:dyDescent="0.15">
      <c r="B9" s="205" t="s">
        <v>113</v>
      </c>
      <c r="C9" s="206" t="s">
        <v>118</v>
      </c>
      <c r="D9" s="495" t="s">
        <v>119</v>
      </c>
      <c r="E9" s="250">
        <v>6</v>
      </c>
      <c r="F9" s="249">
        <v>365</v>
      </c>
      <c r="G9" s="249">
        <v>1022757</v>
      </c>
      <c r="H9" s="250">
        <v>8</v>
      </c>
      <c r="I9" s="249">
        <v>422</v>
      </c>
      <c r="J9" s="249" t="s">
        <v>356</v>
      </c>
      <c r="L9" s="209" t="s">
        <v>186</v>
      </c>
      <c r="M9" s="720" t="s">
        <v>187</v>
      </c>
      <c r="N9" s="721"/>
      <c r="O9" s="247" t="s">
        <v>351</v>
      </c>
      <c r="P9" s="248" t="s">
        <v>351</v>
      </c>
      <c r="Q9" s="248" t="s">
        <v>351</v>
      </c>
      <c r="R9" s="247" t="s">
        <v>351</v>
      </c>
      <c r="S9" s="248" t="s">
        <v>351</v>
      </c>
      <c r="T9" s="248" t="s">
        <v>351</v>
      </c>
      <c r="U9" s="230"/>
    </row>
    <row r="10" spans="2:21" s="194" customFormat="1" ht="13.5" customHeight="1" x14ac:dyDescent="0.15">
      <c r="B10" s="205" t="s">
        <v>113</v>
      </c>
      <c r="C10" s="206" t="s">
        <v>120</v>
      </c>
      <c r="D10" s="495" t="s">
        <v>121</v>
      </c>
      <c r="E10" s="250">
        <v>2</v>
      </c>
      <c r="F10" s="249">
        <v>30</v>
      </c>
      <c r="G10" s="249" t="s">
        <v>356</v>
      </c>
      <c r="H10" s="250">
        <v>2</v>
      </c>
      <c r="I10" s="249">
        <v>30</v>
      </c>
      <c r="J10" s="249" t="s">
        <v>364</v>
      </c>
      <c r="L10" s="202" t="s">
        <v>188</v>
      </c>
      <c r="M10" s="720" t="s">
        <v>189</v>
      </c>
      <c r="N10" s="721"/>
      <c r="O10" s="490">
        <v>9</v>
      </c>
      <c r="P10" s="490">
        <v>107</v>
      </c>
      <c r="Q10" s="591">
        <v>475553</v>
      </c>
      <c r="R10" s="487">
        <v>8</v>
      </c>
      <c r="S10" s="490">
        <v>94</v>
      </c>
      <c r="T10" s="490">
        <v>428778</v>
      </c>
      <c r="U10" s="230"/>
    </row>
    <row r="11" spans="2:21" s="194" customFormat="1" ht="13.5" customHeight="1" x14ac:dyDescent="0.15">
      <c r="B11" s="205" t="s">
        <v>113</v>
      </c>
      <c r="C11" s="206" t="s">
        <v>122</v>
      </c>
      <c r="D11" s="495" t="s">
        <v>123</v>
      </c>
      <c r="E11" s="250">
        <v>15</v>
      </c>
      <c r="F11" s="249">
        <v>331</v>
      </c>
      <c r="G11" s="249">
        <v>358475</v>
      </c>
      <c r="H11" s="250">
        <v>13</v>
      </c>
      <c r="I11" s="249">
        <v>341</v>
      </c>
      <c r="J11" s="249">
        <v>351379</v>
      </c>
      <c r="L11" s="210" t="s">
        <v>113</v>
      </c>
      <c r="M11" s="206" t="s">
        <v>190</v>
      </c>
      <c r="N11" s="494" t="s">
        <v>191</v>
      </c>
      <c r="O11" s="250">
        <v>1</v>
      </c>
      <c r="P11" s="253">
        <v>22</v>
      </c>
      <c r="Q11" s="249" t="s">
        <v>356</v>
      </c>
      <c r="R11" s="250">
        <v>1</v>
      </c>
      <c r="S11" s="253">
        <v>21</v>
      </c>
      <c r="T11" s="249" t="s">
        <v>363</v>
      </c>
      <c r="U11" s="230"/>
    </row>
    <row r="12" spans="2:21" s="194" customFormat="1" ht="13.5" customHeight="1" x14ac:dyDescent="0.15">
      <c r="B12" s="205"/>
      <c r="C12" s="211" t="s">
        <v>277</v>
      </c>
      <c r="D12" s="495" t="s">
        <v>276</v>
      </c>
      <c r="E12" s="250">
        <v>1</v>
      </c>
      <c r="F12" s="249">
        <v>117</v>
      </c>
      <c r="G12" s="249" t="s">
        <v>356</v>
      </c>
      <c r="H12" s="250" t="s">
        <v>351</v>
      </c>
      <c r="I12" s="249" t="s">
        <v>351</v>
      </c>
      <c r="J12" s="249" t="s">
        <v>351</v>
      </c>
      <c r="L12" s="210" t="s">
        <v>113</v>
      </c>
      <c r="M12" s="206" t="s">
        <v>192</v>
      </c>
      <c r="N12" s="494" t="s">
        <v>193</v>
      </c>
      <c r="O12" s="250">
        <v>5</v>
      </c>
      <c r="P12" s="253">
        <v>43</v>
      </c>
      <c r="Q12" s="249" t="s">
        <v>356</v>
      </c>
      <c r="R12" s="250">
        <v>5</v>
      </c>
      <c r="S12" s="253">
        <v>33</v>
      </c>
      <c r="T12" s="249" t="s">
        <v>363</v>
      </c>
      <c r="U12" s="230"/>
    </row>
    <row r="13" spans="2:21" s="194" customFormat="1" ht="13.5" customHeight="1" x14ac:dyDescent="0.15">
      <c r="B13" s="207" t="s">
        <v>113</v>
      </c>
      <c r="C13" s="208" t="s">
        <v>124</v>
      </c>
      <c r="D13" s="498" t="s">
        <v>125</v>
      </c>
      <c r="E13" s="251">
        <v>20</v>
      </c>
      <c r="F13" s="249">
        <v>1466</v>
      </c>
      <c r="G13" s="252">
        <v>2818902</v>
      </c>
      <c r="H13" s="251">
        <v>20</v>
      </c>
      <c r="I13" s="249">
        <v>1397</v>
      </c>
      <c r="J13" s="252">
        <v>2805151</v>
      </c>
      <c r="L13" s="210"/>
      <c r="M13" s="206">
        <v>218</v>
      </c>
      <c r="N13" s="494" t="s">
        <v>194</v>
      </c>
      <c r="O13" s="250">
        <v>3</v>
      </c>
      <c r="P13" s="253">
        <v>42</v>
      </c>
      <c r="Q13" s="249" t="s">
        <v>356</v>
      </c>
      <c r="R13" s="250">
        <v>2</v>
      </c>
      <c r="S13" s="253">
        <v>40</v>
      </c>
      <c r="T13" s="249" t="s">
        <v>363</v>
      </c>
      <c r="U13" s="230"/>
    </row>
    <row r="14" spans="2:21" s="201" customFormat="1" ht="13.5" customHeight="1" x14ac:dyDescent="0.15">
      <c r="B14" s="202" t="s">
        <v>126</v>
      </c>
      <c r="C14" s="720" t="s">
        <v>127</v>
      </c>
      <c r="D14" s="721"/>
      <c r="E14" s="487">
        <v>7</v>
      </c>
      <c r="F14" s="490">
        <v>184</v>
      </c>
      <c r="G14" s="490">
        <v>889673</v>
      </c>
      <c r="H14" s="487">
        <v>7</v>
      </c>
      <c r="I14" s="490">
        <v>162</v>
      </c>
      <c r="J14" s="490">
        <v>811208</v>
      </c>
      <c r="L14" s="210"/>
      <c r="M14" s="206">
        <v>219</v>
      </c>
      <c r="N14" s="495" t="s">
        <v>362</v>
      </c>
      <c r="O14" s="251" t="s">
        <v>351</v>
      </c>
      <c r="P14" s="252" t="s">
        <v>351</v>
      </c>
      <c r="Q14" s="252" t="s">
        <v>351</v>
      </c>
      <c r="R14" s="251" t="s">
        <v>351</v>
      </c>
      <c r="S14" s="252" t="s">
        <v>351</v>
      </c>
      <c r="T14" s="252" t="s">
        <v>351</v>
      </c>
      <c r="U14" s="229"/>
    </row>
    <row r="15" spans="2:21" s="194" customFormat="1" ht="13.5" customHeight="1" x14ac:dyDescent="0.15">
      <c r="B15" s="205" t="s">
        <v>113</v>
      </c>
      <c r="C15" s="206" t="s">
        <v>128</v>
      </c>
      <c r="D15" s="495" t="s">
        <v>129</v>
      </c>
      <c r="E15" s="250">
        <v>3</v>
      </c>
      <c r="F15" s="249">
        <v>125</v>
      </c>
      <c r="G15" s="249">
        <v>331816</v>
      </c>
      <c r="H15" s="250">
        <v>3</v>
      </c>
      <c r="I15" s="249">
        <v>113</v>
      </c>
      <c r="J15" s="249">
        <v>332092</v>
      </c>
      <c r="L15" s="202" t="s">
        <v>195</v>
      </c>
      <c r="M15" s="720" t="s">
        <v>196</v>
      </c>
      <c r="N15" s="721"/>
      <c r="O15" s="488">
        <v>1</v>
      </c>
      <c r="P15" s="488">
        <v>51</v>
      </c>
      <c r="Q15" s="497" t="s">
        <v>356</v>
      </c>
      <c r="R15" s="487">
        <v>1</v>
      </c>
      <c r="S15" s="490">
        <v>53</v>
      </c>
      <c r="T15" s="252" t="s">
        <v>363</v>
      </c>
      <c r="U15" s="230"/>
    </row>
    <row r="16" spans="2:21" s="194" customFormat="1" ht="13.5" customHeight="1" x14ac:dyDescent="0.15">
      <c r="B16" s="205" t="s">
        <v>113</v>
      </c>
      <c r="C16" s="206" t="s">
        <v>130</v>
      </c>
      <c r="D16" s="495" t="s">
        <v>131</v>
      </c>
      <c r="E16" s="250">
        <v>2</v>
      </c>
      <c r="F16" s="249">
        <v>10</v>
      </c>
      <c r="G16" s="249" t="s">
        <v>356</v>
      </c>
      <c r="H16" s="250">
        <v>2</v>
      </c>
      <c r="I16" s="249">
        <v>11</v>
      </c>
      <c r="J16" s="249" t="s">
        <v>364</v>
      </c>
      <c r="L16" s="210"/>
      <c r="M16" s="206" t="s">
        <v>197</v>
      </c>
      <c r="N16" s="494" t="s">
        <v>198</v>
      </c>
      <c r="O16" s="250">
        <v>1</v>
      </c>
      <c r="P16" s="253">
        <v>51</v>
      </c>
      <c r="Q16" s="252" t="s">
        <v>356</v>
      </c>
      <c r="R16" s="250">
        <v>1</v>
      </c>
      <c r="S16" s="253">
        <v>53</v>
      </c>
      <c r="T16" s="252" t="s">
        <v>363</v>
      </c>
      <c r="U16" s="230"/>
    </row>
    <row r="17" spans="1:21" s="194" customFormat="1" ht="13.5" customHeight="1" x14ac:dyDescent="0.15">
      <c r="B17" s="207" t="s">
        <v>113</v>
      </c>
      <c r="C17" s="208" t="s">
        <v>132</v>
      </c>
      <c r="D17" s="498" t="s">
        <v>133</v>
      </c>
      <c r="E17" s="250">
        <v>2</v>
      </c>
      <c r="F17" s="249">
        <v>49</v>
      </c>
      <c r="G17" s="249" t="s">
        <v>356</v>
      </c>
      <c r="H17" s="250">
        <v>2</v>
      </c>
      <c r="I17" s="249">
        <v>38</v>
      </c>
      <c r="J17" s="249" t="s">
        <v>364</v>
      </c>
      <c r="L17" s="202" t="s">
        <v>199</v>
      </c>
      <c r="M17" s="720" t="s">
        <v>200</v>
      </c>
      <c r="N17" s="721"/>
      <c r="O17" s="247" t="s">
        <v>351</v>
      </c>
      <c r="P17" s="248" t="s">
        <v>351</v>
      </c>
      <c r="Q17" s="248" t="s">
        <v>351</v>
      </c>
      <c r="R17" s="247" t="s">
        <v>351</v>
      </c>
      <c r="S17" s="248" t="s">
        <v>351</v>
      </c>
      <c r="T17" s="248" t="s">
        <v>351</v>
      </c>
      <c r="U17" s="230"/>
    </row>
    <row r="18" spans="1:21" s="201" customFormat="1" ht="13.5" customHeight="1" x14ac:dyDescent="0.15">
      <c r="B18" s="209" t="s">
        <v>134</v>
      </c>
      <c r="C18" s="720" t="s">
        <v>135</v>
      </c>
      <c r="D18" s="721"/>
      <c r="E18" s="487">
        <v>15</v>
      </c>
      <c r="F18" s="490">
        <v>313</v>
      </c>
      <c r="G18" s="490">
        <v>282306</v>
      </c>
      <c r="H18" s="489">
        <v>14</v>
      </c>
      <c r="I18" s="491">
        <v>283</v>
      </c>
      <c r="J18" s="490">
        <v>264144</v>
      </c>
      <c r="L18" s="210"/>
      <c r="M18" s="206" t="s">
        <v>201</v>
      </c>
      <c r="N18" s="494" t="s">
        <v>202</v>
      </c>
      <c r="O18" s="247" t="s">
        <v>351</v>
      </c>
      <c r="P18" s="248" t="s">
        <v>351</v>
      </c>
      <c r="Q18" s="248" t="s">
        <v>351</v>
      </c>
      <c r="R18" s="247" t="s">
        <v>351</v>
      </c>
      <c r="S18" s="248" t="s">
        <v>351</v>
      </c>
      <c r="T18" s="248" t="s">
        <v>351</v>
      </c>
      <c r="U18" s="229"/>
    </row>
    <row r="19" spans="1:21" s="194" customFormat="1" ht="13.5" customHeight="1" x14ac:dyDescent="0.15">
      <c r="B19" s="212"/>
      <c r="C19" s="499">
        <v>114</v>
      </c>
      <c r="D19" s="213" t="s">
        <v>250</v>
      </c>
      <c r="E19" s="247" t="s">
        <v>351</v>
      </c>
      <c r="F19" s="248" t="s">
        <v>351</v>
      </c>
      <c r="G19" s="248" t="s">
        <v>351</v>
      </c>
      <c r="H19" s="247" t="s">
        <v>351</v>
      </c>
      <c r="I19" s="248" t="s">
        <v>351</v>
      </c>
      <c r="J19" s="248" t="s">
        <v>351</v>
      </c>
      <c r="L19" s="202" t="s">
        <v>203</v>
      </c>
      <c r="M19" s="720" t="s">
        <v>204</v>
      </c>
      <c r="N19" s="721"/>
      <c r="O19" s="490">
        <v>19</v>
      </c>
      <c r="P19" s="490">
        <v>551</v>
      </c>
      <c r="Q19" s="490">
        <v>1262385</v>
      </c>
      <c r="R19" s="487">
        <v>18</v>
      </c>
      <c r="S19" s="490">
        <v>514</v>
      </c>
      <c r="T19" s="490">
        <v>1228553</v>
      </c>
      <c r="U19" s="230"/>
    </row>
    <row r="20" spans="1:21" s="194" customFormat="1" ht="13.5" customHeight="1" x14ac:dyDescent="0.15">
      <c r="B20" s="214"/>
      <c r="C20" s="500">
        <v>115</v>
      </c>
      <c r="D20" s="215" t="s">
        <v>251</v>
      </c>
      <c r="E20" s="250">
        <v>2</v>
      </c>
      <c r="F20" s="249">
        <v>26</v>
      </c>
      <c r="G20" s="249" t="s">
        <v>356</v>
      </c>
      <c r="H20" s="250">
        <v>2</v>
      </c>
      <c r="I20" s="249">
        <v>27</v>
      </c>
      <c r="J20" s="249" t="s">
        <v>364</v>
      </c>
      <c r="L20" s="216"/>
      <c r="M20" s="500">
        <v>241</v>
      </c>
      <c r="N20" s="217" t="s">
        <v>247</v>
      </c>
      <c r="O20" s="250">
        <v>2</v>
      </c>
      <c r="P20" s="253">
        <v>201</v>
      </c>
      <c r="Q20" s="249" t="s">
        <v>356</v>
      </c>
      <c r="R20" s="250">
        <v>2</v>
      </c>
      <c r="S20" s="253">
        <v>154</v>
      </c>
      <c r="T20" s="249" t="s">
        <v>356</v>
      </c>
      <c r="U20" s="230"/>
    </row>
    <row r="21" spans="1:21" s="194" customFormat="1" ht="13.5" customHeight="1" x14ac:dyDescent="0.15">
      <c r="B21" s="205"/>
      <c r="C21" s="206" t="s">
        <v>136</v>
      </c>
      <c r="D21" s="495" t="s">
        <v>137</v>
      </c>
      <c r="E21" s="250">
        <v>8</v>
      </c>
      <c r="F21" s="249">
        <v>230</v>
      </c>
      <c r="G21" s="249">
        <v>224582</v>
      </c>
      <c r="H21" s="250">
        <v>7</v>
      </c>
      <c r="I21" s="249">
        <v>215</v>
      </c>
      <c r="J21" s="249">
        <v>204170</v>
      </c>
      <c r="L21" s="205"/>
      <c r="M21" s="206" t="s">
        <v>205</v>
      </c>
      <c r="N21" s="494" t="s">
        <v>206</v>
      </c>
      <c r="O21" s="250">
        <v>3</v>
      </c>
      <c r="P21" s="253">
        <v>44</v>
      </c>
      <c r="Q21" s="249">
        <v>42051</v>
      </c>
      <c r="R21" s="250">
        <v>3</v>
      </c>
      <c r="S21" s="253">
        <v>45</v>
      </c>
      <c r="T21" s="249">
        <v>56759</v>
      </c>
      <c r="U21" s="230"/>
    </row>
    <row r="22" spans="1:21" s="194" customFormat="1" ht="13.5" customHeight="1" x14ac:dyDescent="0.15">
      <c r="B22" s="207" t="s">
        <v>113</v>
      </c>
      <c r="C22" s="208" t="s">
        <v>138</v>
      </c>
      <c r="D22" s="498" t="s">
        <v>139</v>
      </c>
      <c r="E22" s="251">
        <v>5</v>
      </c>
      <c r="F22" s="249">
        <v>57</v>
      </c>
      <c r="G22" s="249" t="s">
        <v>356</v>
      </c>
      <c r="H22" s="251">
        <v>5</v>
      </c>
      <c r="I22" s="249">
        <v>41</v>
      </c>
      <c r="J22" s="249" t="s">
        <v>356</v>
      </c>
      <c r="L22" s="205"/>
      <c r="M22" s="206" t="s">
        <v>207</v>
      </c>
      <c r="N22" s="494" t="s">
        <v>208</v>
      </c>
      <c r="O22" s="250" t="s">
        <v>351</v>
      </c>
      <c r="P22" s="249" t="s">
        <v>351</v>
      </c>
      <c r="Q22" s="249" t="s">
        <v>351</v>
      </c>
      <c r="R22" s="250" t="s">
        <v>351</v>
      </c>
      <c r="S22" s="249" t="s">
        <v>351</v>
      </c>
      <c r="T22" s="249" t="s">
        <v>351</v>
      </c>
      <c r="U22" s="230"/>
    </row>
    <row r="23" spans="1:21" s="201" customFormat="1" ht="13.5" customHeight="1" x14ac:dyDescent="0.15">
      <c r="B23" s="209" t="s">
        <v>140</v>
      </c>
      <c r="C23" s="720" t="s">
        <v>141</v>
      </c>
      <c r="D23" s="721"/>
      <c r="E23" s="487">
        <v>6</v>
      </c>
      <c r="F23" s="490">
        <v>166</v>
      </c>
      <c r="G23" s="591">
        <v>264743</v>
      </c>
      <c r="H23" s="487">
        <v>6</v>
      </c>
      <c r="I23" s="490">
        <v>171</v>
      </c>
      <c r="J23" s="490">
        <v>251604</v>
      </c>
      <c r="L23" s="205"/>
      <c r="M23" s="206" t="s">
        <v>209</v>
      </c>
      <c r="N23" s="494" t="s">
        <v>248</v>
      </c>
      <c r="O23" s="250">
        <v>11</v>
      </c>
      <c r="P23" s="253">
        <v>222</v>
      </c>
      <c r="Q23" s="253">
        <v>395707</v>
      </c>
      <c r="R23" s="250">
        <v>11</v>
      </c>
      <c r="S23" s="253">
        <v>225</v>
      </c>
      <c r="T23" s="253">
        <v>463085</v>
      </c>
      <c r="U23" s="229"/>
    </row>
    <row r="24" spans="1:21" s="194" customFormat="1" ht="13.5" customHeight="1" x14ac:dyDescent="0.15">
      <c r="B24" s="203"/>
      <c r="C24" s="204" t="s">
        <v>142</v>
      </c>
      <c r="D24" s="493" t="s">
        <v>244</v>
      </c>
      <c r="E24" s="250">
        <v>1</v>
      </c>
      <c r="F24" s="249">
        <v>5</v>
      </c>
      <c r="G24" s="249" t="s">
        <v>356</v>
      </c>
      <c r="H24" s="250">
        <v>1</v>
      </c>
      <c r="I24" s="249">
        <v>5</v>
      </c>
      <c r="J24" s="249" t="s">
        <v>364</v>
      </c>
      <c r="L24" s="205"/>
      <c r="M24" s="206" t="s">
        <v>210</v>
      </c>
      <c r="N24" s="494" t="s">
        <v>211</v>
      </c>
      <c r="O24" s="250">
        <v>2</v>
      </c>
      <c r="P24" s="253">
        <v>14</v>
      </c>
      <c r="Q24" s="249" t="s">
        <v>356</v>
      </c>
      <c r="R24" s="250">
        <v>1</v>
      </c>
      <c r="S24" s="253">
        <v>10</v>
      </c>
      <c r="T24" s="249" t="s">
        <v>356</v>
      </c>
      <c r="U24" s="230"/>
    </row>
    <row r="25" spans="1:21" s="194" customFormat="1" ht="13.5" customHeight="1" x14ac:dyDescent="0.15">
      <c r="B25" s="205" t="s">
        <v>113</v>
      </c>
      <c r="C25" s="206" t="s">
        <v>143</v>
      </c>
      <c r="D25" s="495" t="s">
        <v>144</v>
      </c>
      <c r="E25" s="250">
        <v>4</v>
      </c>
      <c r="F25" s="249">
        <v>130</v>
      </c>
      <c r="G25" s="249" t="s">
        <v>356</v>
      </c>
      <c r="H25" s="250">
        <v>4</v>
      </c>
      <c r="I25" s="249">
        <v>134</v>
      </c>
      <c r="J25" s="249" t="s">
        <v>363</v>
      </c>
      <c r="L25" s="205"/>
      <c r="M25" s="206" t="s">
        <v>212</v>
      </c>
      <c r="N25" s="494" t="s">
        <v>213</v>
      </c>
      <c r="O25" s="250">
        <v>1</v>
      </c>
      <c r="P25" s="253">
        <v>70</v>
      </c>
      <c r="Q25" s="252" t="s">
        <v>356</v>
      </c>
      <c r="R25" s="250">
        <v>1</v>
      </c>
      <c r="S25" s="253">
        <v>80</v>
      </c>
      <c r="T25" s="252" t="s">
        <v>363</v>
      </c>
      <c r="U25" s="230"/>
    </row>
    <row r="26" spans="1:21" s="194" customFormat="1" ht="13.5" customHeight="1" x14ac:dyDescent="0.15">
      <c r="B26" s="205"/>
      <c r="C26" s="206" t="s">
        <v>145</v>
      </c>
      <c r="D26" s="495" t="s">
        <v>245</v>
      </c>
      <c r="E26" s="250">
        <v>1</v>
      </c>
      <c r="F26" s="249">
        <v>31</v>
      </c>
      <c r="G26" s="249" t="s">
        <v>356</v>
      </c>
      <c r="H26" s="250">
        <v>1</v>
      </c>
      <c r="I26" s="249">
        <v>32</v>
      </c>
      <c r="J26" s="249" t="s">
        <v>364</v>
      </c>
      <c r="L26" s="202" t="s">
        <v>214</v>
      </c>
      <c r="M26" s="720" t="s">
        <v>215</v>
      </c>
      <c r="N26" s="721"/>
      <c r="O26" s="490">
        <v>6</v>
      </c>
      <c r="P26" s="490">
        <v>181</v>
      </c>
      <c r="Q26" s="591">
        <v>307947</v>
      </c>
      <c r="R26" s="487">
        <v>6</v>
      </c>
      <c r="S26" s="490">
        <v>198</v>
      </c>
      <c r="T26" s="490">
        <v>311031</v>
      </c>
      <c r="U26" s="230"/>
    </row>
    <row r="27" spans="1:21" s="201" customFormat="1" ht="13.5" customHeight="1" x14ac:dyDescent="0.15">
      <c r="B27" s="202" t="s">
        <v>146</v>
      </c>
      <c r="C27" s="720" t="s">
        <v>147</v>
      </c>
      <c r="D27" s="721"/>
      <c r="E27" s="487">
        <v>8</v>
      </c>
      <c r="F27" s="490">
        <v>118</v>
      </c>
      <c r="G27" s="490">
        <v>135371</v>
      </c>
      <c r="H27" s="487">
        <v>9</v>
      </c>
      <c r="I27" s="490">
        <v>125</v>
      </c>
      <c r="J27" s="490">
        <v>155830</v>
      </c>
      <c r="K27" s="229"/>
      <c r="L27" s="209"/>
      <c r="M27" s="501">
        <v>253</v>
      </c>
      <c r="N27" s="217" t="s">
        <v>352</v>
      </c>
      <c r="O27" s="250">
        <v>1</v>
      </c>
      <c r="P27" s="249">
        <v>5</v>
      </c>
      <c r="Q27" s="249" t="s">
        <v>356</v>
      </c>
      <c r="R27" s="247" t="s">
        <v>351</v>
      </c>
      <c r="S27" s="248" t="s">
        <v>351</v>
      </c>
      <c r="T27" s="248" t="s">
        <v>351</v>
      </c>
      <c r="U27" s="229"/>
    </row>
    <row r="28" spans="1:21" s="194" customFormat="1" ht="13.5" customHeight="1" x14ac:dyDescent="0.15">
      <c r="B28" s="203"/>
      <c r="C28" s="204" t="s">
        <v>148</v>
      </c>
      <c r="D28" s="493" t="s">
        <v>149</v>
      </c>
      <c r="E28" s="247">
        <v>4</v>
      </c>
      <c r="F28" s="249">
        <v>81</v>
      </c>
      <c r="G28" s="248">
        <v>95153</v>
      </c>
      <c r="H28" s="247">
        <v>5</v>
      </c>
      <c r="I28" s="249">
        <v>90</v>
      </c>
      <c r="J28" s="248">
        <v>102725</v>
      </c>
      <c r="K28" s="230"/>
      <c r="L28" s="205"/>
      <c r="M28" s="206" t="s">
        <v>216</v>
      </c>
      <c r="N28" s="494" t="s">
        <v>217</v>
      </c>
      <c r="O28" s="250">
        <v>5</v>
      </c>
      <c r="P28" s="249">
        <v>176</v>
      </c>
      <c r="Q28" s="249" t="s">
        <v>356</v>
      </c>
      <c r="R28" s="250">
        <v>6</v>
      </c>
      <c r="S28" s="249">
        <v>198</v>
      </c>
      <c r="T28" s="249">
        <v>311031</v>
      </c>
      <c r="U28" s="230"/>
    </row>
    <row r="29" spans="1:21" s="194" customFormat="1" ht="13.5" customHeight="1" x14ac:dyDescent="0.15">
      <c r="B29" s="205"/>
      <c r="C29" s="206" t="s">
        <v>150</v>
      </c>
      <c r="D29" s="495" t="s">
        <v>151</v>
      </c>
      <c r="E29" s="250">
        <v>4</v>
      </c>
      <c r="F29" s="249">
        <v>37</v>
      </c>
      <c r="G29" s="249">
        <v>40218</v>
      </c>
      <c r="H29" s="250">
        <v>4</v>
      </c>
      <c r="I29" s="249">
        <v>35</v>
      </c>
      <c r="J29" s="249">
        <v>53105</v>
      </c>
      <c r="K29" s="230"/>
      <c r="L29" s="202" t="s">
        <v>218</v>
      </c>
      <c r="M29" s="720" t="s">
        <v>219</v>
      </c>
      <c r="N29" s="721"/>
      <c r="O29" s="487">
        <v>6</v>
      </c>
      <c r="P29" s="490">
        <v>97</v>
      </c>
      <c r="Q29" s="490">
        <v>309605</v>
      </c>
      <c r="R29" s="487">
        <v>6</v>
      </c>
      <c r="S29" s="490">
        <v>94</v>
      </c>
      <c r="T29" s="490">
        <v>261339</v>
      </c>
      <c r="U29" s="230"/>
    </row>
    <row r="30" spans="1:21" s="194" customFormat="1" ht="13.5" customHeight="1" x14ac:dyDescent="0.15">
      <c r="B30" s="202" t="s">
        <v>152</v>
      </c>
      <c r="C30" s="502" t="s">
        <v>153</v>
      </c>
      <c r="D30" s="503"/>
      <c r="E30" s="487">
        <v>7</v>
      </c>
      <c r="F30" s="490">
        <v>295</v>
      </c>
      <c r="G30" s="591">
        <v>1111961</v>
      </c>
      <c r="H30" s="487">
        <v>8</v>
      </c>
      <c r="I30" s="490">
        <v>330</v>
      </c>
      <c r="J30" s="490">
        <v>1156705</v>
      </c>
      <c r="K30" s="230"/>
      <c r="L30" s="205"/>
      <c r="M30" s="206">
        <v>262</v>
      </c>
      <c r="N30" s="494" t="s">
        <v>360</v>
      </c>
      <c r="O30" s="247" t="s">
        <v>351</v>
      </c>
      <c r="P30" s="248" t="s">
        <v>351</v>
      </c>
      <c r="Q30" s="248" t="s">
        <v>351</v>
      </c>
      <c r="R30" s="247" t="s">
        <v>351</v>
      </c>
      <c r="S30" s="248" t="s">
        <v>351</v>
      </c>
      <c r="T30" s="248" t="s">
        <v>351</v>
      </c>
      <c r="U30" s="230"/>
    </row>
    <row r="31" spans="1:21" s="194" customFormat="1" ht="13.5" customHeight="1" x14ac:dyDescent="0.15">
      <c r="B31" s="212"/>
      <c r="C31" s="504">
        <v>143</v>
      </c>
      <c r="D31" s="213" t="s">
        <v>306</v>
      </c>
      <c r="E31" s="247">
        <v>1</v>
      </c>
      <c r="F31" s="249">
        <v>5</v>
      </c>
      <c r="G31" s="249" t="s">
        <v>356</v>
      </c>
      <c r="H31" s="247">
        <v>1</v>
      </c>
      <c r="I31" s="249">
        <v>6</v>
      </c>
      <c r="J31" s="249" t="s">
        <v>364</v>
      </c>
      <c r="K31" s="230"/>
      <c r="L31" s="205"/>
      <c r="M31" s="206" t="s">
        <v>220</v>
      </c>
      <c r="N31" s="494" t="s">
        <v>221</v>
      </c>
      <c r="O31" s="250">
        <v>2</v>
      </c>
      <c r="P31" s="253">
        <v>13</v>
      </c>
      <c r="Q31" s="249" t="s">
        <v>356</v>
      </c>
      <c r="R31" s="250">
        <v>2</v>
      </c>
      <c r="S31" s="253">
        <v>13</v>
      </c>
      <c r="T31" s="249" t="s">
        <v>364</v>
      </c>
      <c r="U31" s="230"/>
    </row>
    <row r="32" spans="1:21" s="201" customFormat="1" ht="13.5" customHeight="1" x14ac:dyDescent="0.15">
      <c r="A32" s="194"/>
      <c r="B32" s="205" t="s">
        <v>113</v>
      </c>
      <c r="C32" s="206" t="s">
        <v>154</v>
      </c>
      <c r="D32" s="495" t="s">
        <v>155</v>
      </c>
      <c r="E32" s="250">
        <v>6</v>
      </c>
      <c r="F32" s="249">
        <v>290</v>
      </c>
      <c r="G32" s="249" t="s">
        <v>356</v>
      </c>
      <c r="H32" s="250">
        <v>7</v>
      </c>
      <c r="I32" s="249">
        <v>324</v>
      </c>
      <c r="J32" s="249" t="s">
        <v>363</v>
      </c>
      <c r="K32" s="229"/>
      <c r="L32" s="205"/>
      <c r="M32" s="206" t="s">
        <v>222</v>
      </c>
      <c r="N32" s="494" t="s">
        <v>223</v>
      </c>
      <c r="O32" s="250">
        <v>4</v>
      </c>
      <c r="P32" s="253">
        <v>84</v>
      </c>
      <c r="Q32" s="249" t="s">
        <v>356</v>
      </c>
      <c r="R32" s="250">
        <v>4</v>
      </c>
      <c r="S32" s="253">
        <v>81</v>
      </c>
      <c r="T32" s="249" t="s">
        <v>363</v>
      </c>
      <c r="U32" s="229"/>
    </row>
    <row r="33" spans="1:21" s="194" customFormat="1" ht="13.5" customHeight="1" x14ac:dyDescent="0.15">
      <c r="B33" s="202" t="s">
        <v>156</v>
      </c>
      <c r="C33" s="720" t="s">
        <v>157</v>
      </c>
      <c r="D33" s="721"/>
      <c r="E33" s="489">
        <v>5</v>
      </c>
      <c r="F33" s="490">
        <v>39</v>
      </c>
      <c r="G33" s="491">
        <v>31395</v>
      </c>
      <c r="H33" s="487">
        <v>6</v>
      </c>
      <c r="I33" s="490">
        <v>47</v>
      </c>
      <c r="J33" s="490">
        <v>45146</v>
      </c>
      <c r="L33" s="202" t="s">
        <v>224</v>
      </c>
      <c r="M33" s="720" t="s">
        <v>225</v>
      </c>
      <c r="N33" s="721"/>
      <c r="O33" s="490">
        <v>1</v>
      </c>
      <c r="P33" s="490">
        <v>13</v>
      </c>
      <c r="Q33" s="497" t="s">
        <v>363</v>
      </c>
      <c r="R33" s="490">
        <v>1</v>
      </c>
      <c r="S33" s="490">
        <v>13</v>
      </c>
      <c r="T33" s="257" t="s">
        <v>363</v>
      </c>
      <c r="U33" s="230"/>
    </row>
    <row r="34" spans="1:21" s="194" customFormat="1" ht="13.5" customHeight="1" x14ac:dyDescent="0.15">
      <c r="B34" s="203"/>
      <c r="C34" s="204" t="s">
        <v>158</v>
      </c>
      <c r="D34" s="493" t="s">
        <v>159</v>
      </c>
      <c r="E34" s="247">
        <v>5</v>
      </c>
      <c r="F34" s="249">
        <v>39</v>
      </c>
      <c r="G34" s="248">
        <v>19395</v>
      </c>
      <c r="H34" s="247">
        <v>5</v>
      </c>
      <c r="I34" s="249">
        <v>39</v>
      </c>
      <c r="J34" s="248" t="s">
        <v>354</v>
      </c>
      <c r="L34" s="205"/>
      <c r="M34" s="206" t="s">
        <v>226</v>
      </c>
      <c r="N34" s="494" t="s">
        <v>227</v>
      </c>
      <c r="O34" s="256">
        <v>1</v>
      </c>
      <c r="P34" s="257">
        <v>13</v>
      </c>
      <c r="Q34" s="257" t="s">
        <v>356</v>
      </c>
      <c r="R34" s="256">
        <v>1</v>
      </c>
      <c r="S34" s="257">
        <v>13</v>
      </c>
      <c r="T34" s="257" t="s">
        <v>363</v>
      </c>
      <c r="U34" s="230"/>
    </row>
    <row r="35" spans="1:21" s="194" customFormat="1" ht="13.5" customHeight="1" x14ac:dyDescent="0.15">
      <c r="B35" s="205"/>
      <c r="C35" s="206">
        <v>152</v>
      </c>
      <c r="D35" s="495" t="s">
        <v>438</v>
      </c>
      <c r="E35" s="250" t="s">
        <v>32</v>
      </c>
      <c r="F35" s="249" t="s">
        <v>32</v>
      </c>
      <c r="G35" s="249" t="s">
        <v>32</v>
      </c>
      <c r="H35" s="250">
        <v>1</v>
      </c>
      <c r="I35" s="249">
        <v>8</v>
      </c>
      <c r="J35" s="249" t="s">
        <v>354</v>
      </c>
      <c r="L35" s="202" t="s">
        <v>228</v>
      </c>
      <c r="M35" s="718" t="s">
        <v>229</v>
      </c>
      <c r="N35" s="719"/>
      <c r="O35" s="490">
        <v>1</v>
      </c>
      <c r="P35" s="490">
        <v>23</v>
      </c>
      <c r="Q35" s="257" t="s">
        <v>356</v>
      </c>
      <c r="R35" s="487">
        <v>1</v>
      </c>
      <c r="S35" s="490">
        <v>22</v>
      </c>
      <c r="T35" s="257" t="s">
        <v>356</v>
      </c>
      <c r="U35" s="230"/>
    </row>
    <row r="36" spans="1:21" s="194" customFormat="1" ht="13.5" customHeight="1" x14ac:dyDescent="0.15">
      <c r="B36" s="207"/>
      <c r="C36" s="208">
        <v>153</v>
      </c>
      <c r="D36" s="498" t="s">
        <v>320</v>
      </c>
      <c r="E36" s="251" t="s">
        <v>351</v>
      </c>
      <c r="F36" s="252" t="s">
        <v>351</v>
      </c>
      <c r="G36" s="259" t="s">
        <v>351</v>
      </c>
      <c r="H36" s="251" t="s">
        <v>389</v>
      </c>
      <c r="I36" s="249" t="s">
        <v>389</v>
      </c>
      <c r="J36" s="252" t="s">
        <v>351</v>
      </c>
      <c r="L36" s="205"/>
      <c r="M36" s="206" t="s">
        <v>230</v>
      </c>
      <c r="N36" s="494" t="s">
        <v>249</v>
      </c>
      <c r="O36" s="256">
        <v>1</v>
      </c>
      <c r="P36" s="257">
        <v>23</v>
      </c>
      <c r="Q36" s="257" t="s">
        <v>356</v>
      </c>
      <c r="R36" s="256">
        <v>1</v>
      </c>
      <c r="S36" s="257">
        <v>22</v>
      </c>
      <c r="T36" s="257" t="s">
        <v>356</v>
      </c>
      <c r="U36" s="230"/>
    </row>
    <row r="37" spans="1:21" s="201" customFormat="1" ht="13.5" customHeight="1" x14ac:dyDescent="0.15">
      <c r="A37" s="194"/>
      <c r="B37" s="202" t="s">
        <v>160</v>
      </c>
      <c r="C37" s="720" t="s">
        <v>161</v>
      </c>
      <c r="D37" s="721"/>
      <c r="E37" s="505">
        <v>3</v>
      </c>
      <c r="F37" s="488">
        <v>122</v>
      </c>
      <c r="G37" s="592">
        <v>428224</v>
      </c>
      <c r="H37" s="487">
        <v>3</v>
      </c>
      <c r="I37" s="490">
        <v>117</v>
      </c>
      <c r="J37" s="490">
        <v>376409</v>
      </c>
      <c r="L37" s="202" t="s">
        <v>231</v>
      </c>
      <c r="M37" s="718" t="s">
        <v>439</v>
      </c>
      <c r="N37" s="719"/>
      <c r="O37" s="490">
        <v>2</v>
      </c>
      <c r="P37" s="490">
        <v>48</v>
      </c>
      <c r="Q37" s="497" t="s">
        <v>356</v>
      </c>
      <c r="R37" s="490">
        <v>2</v>
      </c>
      <c r="S37" s="490">
        <v>45</v>
      </c>
      <c r="T37" s="257" t="s">
        <v>356</v>
      </c>
      <c r="U37" s="229"/>
    </row>
    <row r="38" spans="1:21" s="194" customFormat="1" ht="13.5" customHeight="1" x14ac:dyDescent="0.15">
      <c r="A38" s="201"/>
      <c r="B38" s="203"/>
      <c r="C38" s="204" t="s">
        <v>162</v>
      </c>
      <c r="D38" s="493" t="s">
        <v>163</v>
      </c>
      <c r="E38" s="247">
        <v>1</v>
      </c>
      <c r="F38" s="249">
        <v>32</v>
      </c>
      <c r="G38" s="249" t="s">
        <v>356</v>
      </c>
      <c r="H38" s="247">
        <v>1</v>
      </c>
      <c r="I38" s="249">
        <v>31</v>
      </c>
      <c r="J38" s="249" t="s">
        <v>356</v>
      </c>
      <c r="L38" s="218"/>
      <c r="M38" s="219" t="s">
        <v>232</v>
      </c>
      <c r="N38" s="506" t="s">
        <v>281</v>
      </c>
      <c r="O38" s="256">
        <v>2</v>
      </c>
      <c r="P38" s="257">
        <v>48</v>
      </c>
      <c r="Q38" s="257" t="s">
        <v>356</v>
      </c>
      <c r="R38" s="256">
        <v>2</v>
      </c>
      <c r="S38" s="257">
        <v>45</v>
      </c>
      <c r="T38" s="257" t="s">
        <v>356</v>
      </c>
      <c r="U38" s="230"/>
    </row>
    <row r="39" spans="1:21" s="194" customFormat="1" ht="13.5" customHeight="1" x14ac:dyDescent="0.15">
      <c r="B39" s="205" t="s">
        <v>113</v>
      </c>
      <c r="C39" s="206" t="s">
        <v>164</v>
      </c>
      <c r="D39" s="495" t="s">
        <v>165</v>
      </c>
      <c r="E39" s="250">
        <v>1</v>
      </c>
      <c r="F39" s="249">
        <v>61</v>
      </c>
      <c r="G39" s="249" t="s">
        <v>356</v>
      </c>
      <c r="H39" s="250">
        <v>1</v>
      </c>
      <c r="I39" s="249">
        <v>57</v>
      </c>
      <c r="J39" s="249" t="s">
        <v>356</v>
      </c>
      <c r="L39" s="202" t="s">
        <v>233</v>
      </c>
      <c r="M39" s="720" t="s">
        <v>234</v>
      </c>
      <c r="N39" s="722"/>
      <c r="O39" s="247" t="s">
        <v>351</v>
      </c>
      <c r="P39" s="248" t="s">
        <v>351</v>
      </c>
      <c r="Q39" s="248" t="s">
        <v>351</v>
      </c>
      <c r="R39" s="247" t="s">
        <v>351</v>
      </c>
      <c r="S39" s="248" t="s">
        <v>351</v>
      </c>
      <c r="T39" s="248" t="s">
        <v>351</v>
      </c>
      <c r="U39" s="230"/>
    </row>
    <row r="40" spans="1:21" s="201" customFormat="1" ht="13.5" customHeight="1" x14ac:dyDescent="0.15">
      <c r="A40" s="194"/>
      <c r="B40" s="207" t="s">
        <v>113</v>
      </c>
      <c r="C40" s="208" t="s">
        <v>166</v>
      </c>
      <c r="D40" s="498" t="s">
        <v>167</v>
      </c>
      <c r="E40" s="251">
        <v>1</v>
      </c>
      <c r="F40" s="252">
        <v>29</v>
      </c>
      <c r="G40" s="259" t="s">
        <v>356</v>
      </c>
      <c r="H40" s="250">
        <v>1</v>
      </c>
      <c r="I40" s="249">
        <v>29</v>
      </c>
      <c r="J40" s="252" t="s">
        <v>356</v>
      </c>
      <c r="L40" s="202" t="s">
        <v>235</v>
      </c>
      <c r="M40" s="718" t="s">
        <v>236</v>
      </c>
      <c r="N40" s="719"/>
      <c r="O40" s="247" t="s">
        <v>351</v>
      </c>
      <c r="P40" s="248" t="s">
        <v>351</v>
      </c>
      <c r="Q40" s="248" t="s">
        <v>351</v>
      </c>
      <c r="R40" s="247" t="s">
        <v>351</v>
      </c>
      <c r="S40" s="248" t="s">
        <v>351</v>
      </c>
      <c r="T40" s="248" t="s">
        <v>351</v>
      </c>
      <c r="U40" s="229"/>
    </row>
    <row r="41" spans="1:21" s="194" customFormat="1" ht="13.5" customHeight="1" x14ac:dyDescent="0.15">
      <c r="B41" s="209" t="s">
        <v>168</v>
      </c>
      <c r="C41" s="720" t="s">
        <v>169</v>
      </c>
      <c r="D41" s="721"/>
      <c r="E41" s="507">
        <v>1</v>
      </c>
      <c r="F41" s="508">
        <v>23</v>
      </c>
      <c r="G41" s="497" t="s">
        <v>356</v>
      </c>
      <c r="H41" s="507">
        <v>1</v>
      </c>
      <c r="I41" s="508">
        <v>23</v>
      </c>
      <c r="J41" s="257" t="s">
        <v>356</v>
      </c>
      <c r="L41" s="220"/>
      <c r="M41" s="509">
        <v>313</v>
      </c>
      <c r="N41" s="221" t="s">
        <v>279</v>
      </c>
      <c r="O41" s="247" t="s">
        <v>351</v>
      </c>
      <c r="P41" s="248" t="s">
        <v>351</v>
      </c>
      <c r="Q41" s="248" t="s">
        <v>351</v>
      </c>
      <c r="R41" s="247" t="s">
        <v>351</v>
      </c>
      <c r="S41" s="248" t="s">
        <v>351</v>
      </c>
      <c r="T41" s="248" t="s">
        <v>351</v>
      </c>
      <c r="U41" s="230"/>
    </row>
    <row r="42" spans="1:21" s="194" customFormat="1" ht="13.5" customHeight="1" x14ac:dyDescent="0.15">
      <c r="B42" s="218" t="s">
        <v>113</v>
      </c>
      <c r="C42" s="219">
        <v>179</v>
      </c>
      <c r="D42" s="510" t="s">
        <v>278</v>
      </c>
      <c r="E42" s="281">
        <v>1</v>
      </c>
      <c r="F42" s="255">
        <v>23</v>
      </c>
      <c r="G42" s="249" t="s">
        <v>356</v>
      </c>
      <c r="H42" s="254">
        <v>1</v>
      </c>
      <c r="I42" s="255">
        <v>23</v>
      </c>
      <c r="J42" s="249" t="s">
        <v>356</v>
      </c>
      <c r="L42" s="202" t="s">
        <v>237</v>
      </c>
      <c r="M42" s="718" t="s">
        <v>238</v>
      </c>
      <c r="N42" s="719"/>
      <c r="O42" s="490">
        <v>2</v>
      </c>
      <c r="P42" s="490">
        <v>21</v>
      </c>
      <c r="Q42" s="497" t="s">
        <v>356</v>
      </c>
      <c r="R42" s="490">
        <v>3</v>
      </c>
      <c r="S42" s="490">
        <v>33</v>
      </c>
      <c r="T42" s="491">
        <v>30031</v>
      </c>
      <c r="U42" s="230"/>
    </row>
    <row r="43" spans="1:21" s="194" customFormat="1" ht="13.5" customHeight="1" x14ac:dyDescent="0.15">
      <c r="B43" s="202" t="s">
        <v>170</v>
      </c>
      <c r="C43" s="720" t="s">
        <v>297</v>
      </c>
      <c r="D43" s="721"/>
      <c r="E43" s="487">
        <v>16</v>
      </c>
      <c r="F43" s="490">
        <v>749</v>
      </c>
      <c r="G43" s="490">
        <v>1862564</v>
      </c>
      <c r="H43" s="487">
        <v>15</v>
      </c>
      <c r="I43" s="490">
        <v>764</v>
      </c>
      <c r="J43" s="490">
        <v>1887952</v>
      </c>
      <c r="L43" s="205"/>
      <c r="M43" s="206" t="s">
        <v>239</v>
      </c>
      <c r="N43" s="494" t="s">
        <v>240</v>
      </c>
      <c r="O43" s="247">
        <v>1</v>
      </c>
      <c r="P43" s="248">
        <v>12</v>
      </c>
      <c r="Q43" s="248" t="s">
        <v>356</v>
      </c>
      <c r="R43" s="247">
        <v>2</v>
      </c>
      <c r="S43" s="248">
        <v>24</v>
      </c>
      <c r="T43" s="248" t="s">
        <v>356</v>
      </c>
      <c r="U43" s="230"/>
    </row>
    <row r="44" spans="1:21" s="194" customFormat="1" ht="13.5" customHeight="1" x14ac:dyDescent="0.15">
      <c r="A44" s="201"/>
      <c r="B44" s="210" t="s">
        <v>113</v>
      </c>
      <c r="C44" s="206" t="s">
        <v>171</v>
      </c>
      <c r="D44" s="495" t="s">
        <v>246</v>
      </c>
      <c r="E44" s="250">
        <v>9</v>
      </c>
      <c r="F44" s="249">
        <v>560</v>
      </c>
      <c r="G44" s="249">
        <v>1505393</v>
      </c>
      <c r="H44" s="250">
        <v>8</v>
      </c>
      <c r="I44" s="249">
        <v>581</v>
      </c>
      <c r="J44" s="249">
        <v>1588681</v>
      </c>
      <c r="L44" s="205"/>
      <c r="M44" s="206" t="s">
        <v>241</v>
      </c>
      <c r="N44" s="494" t="s">
        <v>242</v>
      </c>
      <c r="O44" s="250">
        <v>1</v>
      </c>
      <c r="P44" s="253">
        <v>9</v>
      </c>
      <c r="Q44" s="249" t="s">
        <v>356</v>
      </c>
      <c r="R44" s="250">
        <v>1</v>
      </c>
      <c r="S44" s="253">
        <v>9</v>
      </c>
      <c r="T44" s="249" t="s">
        <v>356</v>
      </c>
      <c r="U44" s="230"/>
    </row>
    <row r="45" spans="1:21" s="201" customFormat="1" ht="13.5" customHeight="1" x14ac:dyDescent="0.15">
      <c r="A45" s="194"/>
      <c r="B45" s="210" t="s">
        <v>113</v>
      </c>
      <c r="C45" s="206" t="s">
        <v>172</v>
      </c>
      <c r="D45" s="495" t="s">
        <v>173</v>
      </c>
      <c r="E45" s="250">
        <v>1</v>
      </c>
      <c r="F45" s="249">
        <v>22</v>
      </c>
      <c r="G45" s="249" t="s">
        <v>356</v>
      </c>
      <c r="H45" s="250">
        <v>1</v>
      </c>
      <c r="I45" s="249">
        <v>6</v>
      </c>
      <c r="J45" s="249" t="s">
        <v>356</v>
      </c>
      <c r="L45" s="205"/>
      <c r="M45" s="206"/>
      <c r="N45" s="494"/>
      <c r="O45" s="250"/>
      <c r="P45" s="253"/>
      <c r="Q45" s="249"/>
      <c r="R45" s="250"/>
      <c r="S45" s="253"/>
      <c r="T45" s="249"/>
      <c r="U45" s="229"/>
    </row>
    <row r="46" spans="1:21" s="194" customFormat="1" ht="13.5" customHeight="1" x14ac:dyDescent="0.15">
      <c r="A46" s="201"/>
      <c r="B46" s="210" t="s">
        <v>113</v>
      </c>
      <c r="C46" s="206" t="s">
        <v>174</v>
      </c>
      <c r="D46" s="495" t="s">
        <v>175</v>
      </c>
      <c r="E46" s="250">
        <v>4</v>
      </c>
      <c r="F46" s="249">
        <v>127</v>
      </c>
      <c r="G46" s="249">
        <v>281013</v>
      </c>
      <c r="H46" s="250">
        <v>4</v>
      </c>
      <c r="I46" s="249">
        <v>122</v>
      </c>
      <c r="J46" s="249">
        <v>230034</v>
      </c>
      <c r="L46" s="230"/>
      <c r="M46" s="230"/>
      <c r="N46" s="230"/>
      <c r="O46" s="250"/>
      <c r="P46" s="249"/>
      <c r="Q46" s="258"/>
      <c r="R46" s="249"/>
      <c r="S46" s="249"/>
      <c r="T46" s="249"/>
      <c r="U46" s="230"/>
    </row>
    <row r="47" spans="1:21" s="201" customFormat="1" ht="13.5" customHeight="1" x14ac:dyDescent="0.15">
      <c r="A47" s="194"/>
      <c r="B47" s="210"/>
      <c r="C47" s="206">
        <v>185</v>
      </c>
      <c r="D47" s="495" t="s">
        <v>361</v>
      </c>
      <c r="E47" s="250" t="s">
        <v>351</v>
      </c>
      <c r="F47" s="249" t="s">
        <v>351</v>
      </c>
      <c r="G47" s="249" t="s">
        <v>351</v>
      </c>
      <c r="H47" s="250" t="s">
        <v>351</v>
      </c>
      <c r="I47" s="249" t="s">
        <v>351</v>
      </c>
      <c r="J47" s="249" t="s">
        <v>351</v>
      </c>
      <c r="L47" s="205"/>
      <c r="M47" s="206"/>
      <c r="N47" s="495"/>
      <c r="O47" s="250"/>
      <c r="P47" s="249"/>
      <c r="Q47" s="258"/>
      <c r="R47" s="249"/>
      <c r="S47" s="249"/>
      <c r="T47" s="249"/>
      <c r="U47" s="229"/>
    </row>
    <row r="48" spans="1:21" s="194" customFormat="1" ht="13.5" customHeight="1" x14ac:dyDescent="0.15">
      <c r="B48" s="207"/>
      <c r="C48" s="208" t="s">
        <v>176</v>
      </c>
      <c r="D48" s="498" t="s">
        <v>177</v>
      </c>
      <c r="E48" s="251">
        <v>2</v>
      </c>
      <c r="F48" s="252">
        <v>40</v>
      </c>
      <c r="G48" s="252" t="s">
        <v>356</v>
      </c>
      <c r="H48" s="251">
        <v>2</v>
      </c>
      <c r="I48" s="252">
        <v>55</v>
      </c>
      <c r="J48" s="252" t="s">
        <v>356</v>
      </c>
      <c r="L48" s="234"/>
      <c r="M48" s="234"/>
      <c r="N48" s="234"/>
      <c r="O48" s="251"/>
      <c r="P48" s="252"/>
      <c r="Q48" s="259"/>
      <c r="R48" s="252"/>
      <c r="S48" s="252"/>
      <c r="T48" s="252"/>
      <c r="U48" s="230"/>
    </row>
    <row r="49" spans="1:21" s="194" customFormat="1" ht="13.5" customHeight="1" x14ac:dyDescent="0.15">
      <c r="A49" s="201"/>
      <c r="B49" s="141" t="s">
        <v>440</v>
      </c>
      <c r="C49" s="222"/>
      <c r="D49" s="222"/>
      <c r="E49" s="222"/>
      <c r="F49" s="222"/>
      <c r="G49" s="222"/>
      <c r="H49" s="222"/>
      <c r="I49" s="222"/>
      <c r="J49" s="222"/>
      <c r="L49" s="223"/>
      <c r="M49" s="224"/>
      <c r="N49" s="279"/>
      <c r="O49" s="279"/>
      <c r="P49" s="279"/>
      <c r="R49" s="265" t="s">
        <v>414</v>
      </c>
      <c r="S49" s="265"/>
      <c r="T49" s="265"/>
      <c r="U49" s="230"/>
    </row>
    <row r="50" spans="1:21" s="201" customFormat="1" ht="13.5" customHeight="1" x14ac:dyDescent="0.15">
      <c r="A50" s="194"/>
      <c r="B50" s="225" t="s">
        <v>409</v>
      </c>
      <c r="C50" s="194"/>
      <c r="D50" s="194"/>
      <c r="E50" s="194"/>
      <c r="F50" s="194"/>
      <c r="G50" s="194"/>
      <c r="H50" s="194"/>
      <c r="I50" s="194"/>
      <c r="J50" s="194"/>
      <c r="L50" s="223"/>
      <c r="M50" s="224"/>
      <c r="N50" s="279"/>
      <c r="O50" s="194"/>
      <c r="P50" s="194"/>
      <c r="Q50" s="194"/>
      <c r="R50" s="194"/>
      <c r="S50" s="194"/>
      <c r="T50" s="194"/>
      <c r="U50" s="229"/>
    </row>
    <row r="51" spans="1:21" s="201" customFormat="1" ht="13.5" customHeight="1" x14ac:dyDescent="0.15">
      <c r="L51" s="222"/>
      <c r="M51" s="222"/>
      <c r="N51" s="222"/>
      <c r="O51" s="222"/>
      <c r="P51" s="222"/>
      <c r="Q51" s="222"/>
      <c r="R51" s="222"/>
      <c r="S51" s="222"/>
      <c r="T51" s="222"/>
      <c r="U51" s="229"/>
    </row>
    <row r="52" spans="1:21" s="194" customFormat="1" ht="13.5" customHeight="1" x14ac:dyDescent="0.15">
      <c r="A52" s="201"/>
      <c r="B52" s="141"/>
      <c r="C52" s="201"/>
      <c r="D52" s="201"/>
      <c r="E52" s="201"/>
      <c r="F52" s="201"/>
      <c r="G52" s="201"/>
      <c r="H52" s="201"/>
      <c r="I52" s="201"/>
      <c r="J52" s="201"/>
      <c r="L52" s="223"/>
      <c r="M52" s="224"/>
      <c r="N52" s="511"/>
    </row>
    <row r="53" spans="1:21" s="194" customFormat="1" ht="13.5" customHeight="1" x14ac:dyDescent="0.15">
      <c r="B53" s="225"/>
      <c r="L53" s="226"/>
      <c r="M53" s="733"/>
      <c r="N53" s="734"/>
      <c r="O53" s="201"/>
      <c r="P53" s="201"/>
      <c r="Q53" s="201"/>
      <c r="R53" s="201"/>
      <c r="S53" s="201"/>
      <c r="T53" s="201"/>
    </row>
    <row r="54" spans="1:21" s="194" customFormat="1" ht="13.5" customHeight="1" x14ac:dyDescent="0.15">
      <c r="L54" s="226"/>
      <c r="M54" s="733"/>
      <c r="N54" s="734"/>
      <c r="O54" s="201"/>
      <c r="P54" s="201"/>
      <c r="Q54" s="201"/>
      <c r="R54" s="201"/>
      <c r="S54" s="201"/>
      <c r="T54" s="201"/>
    </row>
    <row r="55" spans="1:21" s="194" customFormat="1" ht="13.5" customHeight="1" x14ac:dyDescent="0.15">
      <c r="L55" s="223"/>
      <c r="M55" s="224"/>
      <c r="N55" s="511"/>
    </row>
    <row r="56" spans="1:21" s="201" customFormat="1" ht="13.5" customHeight="1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L56" s="223"/>
      <c r="M56" s="224"/>
      <c r="N56" s="511"/>
      <c r="O56" s="194"/>
      <c r="P56" s="194"/>
      <c r="Q56" s="194"/>
      <c r="R56" s="194"/>
      <c r="S56" s="194"/>
      <c r="T56" s="194"/>
    </row>
    <row r="57" spans="1:21" s="194" customFormat="1" ht="13.5" customHeight="1" x14ac:dyDescent="0.15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L57" s="223"/>
      <c r="M57" s="224"/>
      <c r="N57" s="511"/>
    </row>
    <row r="58" spans="1:21" s="194" customFormat="1" ht="13.5" customHeight="1" x14ac:dyDescent="0.15">
      <c r="L58" s="223"/>
      <c r="M58" s="224"/>
      <c r="N58" s="511"/>
    </row>
    <row r="59" spans="1:21" s="194" customFormat="1" ht="13.5" customHeight="1" x14ac:dyDescent="0.15">
      <c r="L59" s="226"/>
      <c r="M59" s="733"/>
      <c r="N59" s="734"/>
      <c r="O59" s="201"/>
      <c r="P59" s="201"/>
      <c r="Q59" s="201"/>
      <c r="R59" s="201"/>
      <c r="S59" s="201"/>
      <c r="T59" s="201"/>
    </row>
    <row r="60" spans="1:21" s="201" customFormat="1" ht="13.5" customHeight="1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L60" s="223"/>
      <c r="M60" s="224"/>
      <c r="N60" s="511"/>
      <c r="O60" s="194"/>
      <c r="P60" s="194"/>
      <c r="Q60" s="194"/>
      <c r="R60" s="194"/>
      <c r="S60" s="194"/>
      <c r="T60" s="194"/>
    </row>
    <row r="61" spans="1:21" s="194" customFormat="1" ht="13.5" customHeight="1" x14ac:dyDescent="0.15">
      <c r="A61" s="201"/>
      <c r="B61" s="201"/>
      <c r="C61" s="201"/>
      <c r="D61" s="201"/>
      <c r="E61" s="201"/>
      <c r="F61" s="201"/>
      <c r="G61" s="201"/>
      <c r="H61" s="201"/>
      <c r="I61" s="201"/>
      <c r="J61" s="201"/>
      <c r="L61" s="223"/>
      <c r="M61" s="224"/>
      <c r="N61" s="511"/>
    </row>
    <row r="62" spans="1:21" s="201" customFormat="1" ht="13.5" customHeight="1" x14ac:dyDescent="0.15">
      <c r="A62" s="194"/>
      <c r="B62" s="194"/>
      <c r="C62" s="194"/>
      <c r="D62" s="194"/>
      <c r="E62" s="194"/>
      <c r="F62" s="194"/>
      <c r="G62" s="194"/>
      <c r="H62" s="194"/>
      <c r="I62" s="194"/>
      <c r="J62" s="194"/>
      <c r="L62" s="223"/>
      <c r="M62" s="224"/>
      <c r="N62" s="511"/>
      <c r="O62" s="194"/>
      <c r="P62" s="194"/>
      <c r="Q62" s="194"/>
      <c r="R62" s="194"/>
      <c r="S62" s="194"/>
      <c r="T62" s="194"/>
    </row>
    <row r="63" spans="1:21" s="194" customFormat="1" ht="13.5" customHeight="1" x14ac:dyDescent="0.15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L63" s="226"/>
      <c r="M63" s="733"/>
      <c r="N63" s="734"/>
      <c r="O63" s="201"/>
      <c r="P63" s="201"/>
      <c r="Q63" s="201"/>
      <c r="R63" s="201"/>
      <c r="S63" s="201"/>
      <c r="T63" s="201"/>
    </row>
    <row r="64" spans="1:21" s="194" customFormat="1" ht="13.5" customHeight="1" x14ac:dyDescent="0.15">
      <c r="L64" s="223"/>
      <c r="M64" s="224"/>
      <c r="N64" s="511"/>
    </row>
    <row r="65" spans="1:20" s="194" customFormat="1" ht="13.5" customHeight="1" x14ac:dyDescent="0.15">
      <c r="L65" s="226"/>
      <c r="M65" s="733"/>
      <c r="N65" s="734"/>
      <c r="O65" s="201"/>
      <c r="P65" s="201"/>
      <c r="Q65" s="201"/>
      <c r="R65" s="201"/>
      <c r="S65" s="201"/>
      <c r="T65" s="201"/>
    </row>
    <row r="66" spans="1:20" s="194" customFormat="1" ht="13.5" customHeight="1" x14ac:dyDescent="0.15">
      <c r="L66" s="226"/>
      <c r="M66" s="512"/>
      <c r="N66" s="227"/>
    </row>
    <row r="67" spans="1:20" s="194" customFormat="1" ht="13.5" customHeight="1" x14ac:dyDescent="0.15">
      <c r="L67" s="223"/>
      <c r="M67" s="224"/>
      <c r="N67" s="511"/>
    </row>
    <row r="68" spans="1:20" s="194" customFormat="1" ht="13.5" customHeight="1" x14ac:dyDescent="0.15">
      <c r="L68" s="223"/>
      <c r="M68" s="224"/>
      <c r="N68" s="511"/>
    </row>
    <row r="69" spans="1:20" s="194" customFormat="1" ht="13.5" customHeight="1" x14ac:dyDescent="0.15">
      <c r="L69" s="223"/>
      <c r="M69" s="206"/>
      <c r="N69" s="511"/>
    </row>
    <row r="70" spans="1:20" s="201" customFormat="1" ht="13.5" customHeight="1" x14ac:dyDescent="0.15">
      <c r="A70" s="194"/>
      <c r="B70" s="194"/>
      <c r="C70" s="194"/>
      <c r="D70" s="194"/>
      <c r="E70" s="194"/>
      <c r="F70" s="194"/>
      <c r="G70" s="194"/>
      <c r="H70" s="194"/>
      <c r="I70" s="194"/>
      <c r="J70" s="194"/>
      <c r="L70" s="223"/>
      <c r="M70" s="206"/>
      <c r="N70" s="511"/>
      <c r="O70" s="194"/>
      <c r="P70" s="194"/>
      <c r="Q70" s="194"/>
      <c r="R70" s="194"/>
      <c r="S70" s="194"/>
      <c r="T70" s="194"/>
    </row>
    <row r="71" spans="1:20" s="194" customFormat="1" ht="13.5" customHeight="1" x14ac:dyDescent="0.15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L71" s="223"/>
      <c r="M71" s="224"/>
      <c r="N71" s="511"/>
    </row>
    <row r="72" spans="1:20" s="201" customFormat="1" ht="13.5" customHeight="1" x14ac:dyDescent="0.15">
      <c r="A72" s="194"/>
      <c r="B72" s="194"/>
      <c r="C72" s="194"/>
      <c r="D72" s="194"/>
      <c r="E72" s="194"/>
      <c r="F72" s="194"/>
      <c r="G72" s="194"/>
      <c r="H72" s="194"/>
      <c r="I72" s="194"/>
      <c r="J72" s="194"/>
      <c r="L72" s="223"/>
      <c r="M72" s="224"/>
      <c r="N72" s="511"/>
      <c r="O72" s="194"/>
      <c r="P72" s="194"/>
      <c r="Q72" s="194"/>
      <c r="R72" s="194"/>
      <c r="S72" s="194"/>
      <c r="T72" s="194"/>
    </row>
    <row r="73" spans="1:20" s="194" customFormat="1" ht="13.5" customHeight="1" x14ac:dyDescent="0.15">
      <c r="A73" s="201"/>
      <c r="B73" s="201"/>
      <c r="C73" s="201"/>
      <c r="D73" s="201"/>
      <c r="E73" s="201"/>
      <c r="F73" s="201"/>
      <c r="G73" s="201"/>
      <c r="H73" s="201"/>
      <c r="I73" s="201"/>
      <c r="J73" s="201"/>
      <c r="L73" s="226"/>
      <c r="M73" s="733"/>
      <c r="N73" s="734"/>
      <c r="O73" s="201"/>
      <c r="P73" s="201"/>
      <c r="Q73" s="201"/>
      <c r="R73" s="201"/>
      <c r="S73" s="201"/>
      <c r="T73" s="201"/>
    </row>
    <row r="74" spans="1:20" s="194" customFormat="1" ht="13.5" customHeight="1" x14ac:dyDescent="0.15">
      <c r="L74" s="223"/>
      <c r="M74" s="224"/>
      <c r="N74" s="511"/>
    </row>
    <row r="75" spans="1:20" s="194" customFormat="1" ht="13.5" customHeight="1" x14ac:dyDescent="0.15">
      <c r="L75" s="226"/>
      <c r="M75" s="733"/>
      <c r="N75" s="734"/>
      <c r="O75" s="201"/>
      <c r="P75" s="201"/>
      <c r="Q75" s="201"/>
      <c r="R75" s="201"/>
      <c r="S75" s="201"/>
      <c r="T75" s="201"/>
    </row>
    <row r="76" spans="1:20" s="194" customFormat="1" ht="13.5" customHeight="1" x14ac:dyDescent="0.15">
      <c r="L76" s="223"/>
      <c r="M76" s="224"/>
      <c r="N76" s="511"/>
    </row>
    <row r="77" spans="1:20" s="194" customFormat="1" ht="13.5" customHeight="1" x14ac:dyDescent="0.15">
      <c r="L77" s="223"/>
      <c r="M77" s="224"/>
      <c r="N77" s="511"/>
    </row>
    <row r="78" spans="1:20" s="201" customFormat="1" ht="13.5" customHeight="1" x14ac:dyDescent="0.15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L78" s="223"/>
      <c r="M78" s="224"/>
      <c r="N78" s="511"/>
      <c r="O78" s="194"/>
      <c r="P78" s="194"/>
      <c r="Q78" s="194"/>
      <c r="R78" s="194"/>
      <c r="S78" s="194"/>
      <c r="T78" s="194"/>
    </row>
    <row r="79" spans="1:20" s="194" customFormat="1" ht="13.5" customHeight="1" x14ac:dyDescent="0.15">
      <c r="A79" s="201"/>
      <c r="B79" s="201"/>
      <c r="C79" s="201"/>
      <c r="D79" s="201"/>
      <c r="E79" s="201"/>
      <c r="F79" s="201"/>
      <c r="G79" s="201"/>
      <c r="H79" s="201"/>
      <c r="I79" s="201"/>
      <c r="J79" s="201"/>
      <c r="L79" s="223"/>
      <c r="M79" s="224"/>
      <c r="N79" s="511"/>
    </row>
    <row r="80" spans="1:20" s="201" customFormat="1" ht="13.5" customHeight="1" x14ac:dyDescent="0.15">
      <c r="A80" s="194"/>
      <c r="B80" s="194"/>
      <c r="C80" s="194"/>
      <c r="D80" s="194"/>
      <c r="E80" s="194"/>
      <c r="F80" s="194"/>
      <c r="G80" s="194"/>
      <c r="H80" s="194"/>
      <c r="I80" s="194"/>
      <c r="J80" s="194"/>
      <c r="L80" s="223"/>
      <c r="M80" s="224"/>
      <c r="N80" s="511"/>
      <c r="O80" s="194"/>
      <c r="P80" s="194"/>
      <c r="Q80" s="194"/>
      <c r="R80" s="194"/>
      <c r="S80" s="194"/>
      <c r="T80" s="194"/>
    </row>
    <row r="81" spans="1:20" s="194" customFormat="1" ht="13.5" customHeight="1" x14ac:dyDescent="0.15">
      <c r="A81" s="201"/>
      <c r="B81" s="201"/>
      <c r="C81" s="201"/>
      <c r="D81" s="201"/>
      <c r="E81" s="201"/>
      <c r="F81" s="201"/>
      <c r="G81" s="201"/>
      <c r="H81" s="201"/>
      <c r="I81" s="201"/>
      <c r="J81" s="201"/>
      <c r="L81" s="226"/>
      <c r="M81" s="733"/>
      <c r="N81" s="734"/>
      <c r="O81" s="201"/>
      <c r="P81" s="201"/>
      <c r="Q81" s="201"/>
      <c r="R81" s="201"/>
      <c r="S81" s="201"/>
      <c r="T81" s="201"/>
    </row>
    <row r="82" spans="1:20" s="201" customFormat="1" ht="13.5" customHeight="1" x14ac:dyDescent="0.15">
      <c r="A82" s="194"/>
      <c r="B82" s="194"/>
      <c r="C82" s="194"/>
      <c r="D82" s="194"/>
      <c r="E82" s="194"/>
      <c r="F82" s="194"/>
      <c r="G82" s="194"/>
      <c r="H82" s="194"/>
      <c r="I82" s="194"/>
      <c r="J82" s="194"/>
      <c r="L82" s="223"/>
      <c r="M82" s="224"/>
      <c r="N82" s="511"/>
      <c r="O82" s="194"/>
      <c r="P82" s="194"/>
      <c r="Q82" s="194"/>
      <c r="R82" s="194"/>
      <c r="S82" s="194"/>
      <c r="T82" s="194"/>
    </row>
    <row r="83" spans="1:20" s="194" customFormat="1" ht="13.5" customHeight="1" x14ac:dyDescent="0.15">
      <c r="A83" s="201"/>
      <c r="B83" s="201"/>
      <c r="C83" s="201"/>
      <c r="D83" s="201"/>
      <c r="E83" s="201"/>
      <c r="F83" s="201"/>
      <c r="G83" s="201"/>
      <c r="H83" s="201"/>
      <c r="I83" s="201"/>
      <c r="J83" s="201"/>
      <c r="L83" s="226"/>
      <c r="M83" s="733"/>
      <c r="N83" s="734"/>
      <c r="O83" s="201"/>
      <c r="P83" s="201"/>
      <c r="Q83" s="201"/>
      <c r="R83" s="201"/>
      <c r="S83" s="201"/>
      <c r="T83" s="201"/>
    </row>
    <row r="84" spans="1:20" s="201" customFormat="1" ht="13.5" customHeight="1" x14ac:dyDescent="0.15">
      <c r="A84" s="194"/>
      <c r="B84" s="194"/>
      <c r="C84" s="194"/>
      <c r="D84" s="194"/>
      <c r="E84" s="194"/>
      <c r="F84" s="194"/>
      <c r="G84" s="194"/>
      <c r="H84" s="194"/>
      <c r="I84" s="194"/>
      <c r="J84" s="194"/>
      <c r="L84" s="223"/>
      <c r="M84" s="206"/>
      <c r="N84" s="511"/>
      <c r="O84" s="194"/>
      <c r="P84" s="194"/>
      <c r="Q84" s="194"/>
      <c r="R84" s="194"/>
      <c r="S84" s="194"/>
      <c r="T84" s="194"/>
    </row>
    <row r="85" spans="1:20" s="201" customFormat="1" ht="13.5" customHeight="1" x14ac:dyDescent="0.15">
      <c r="L85" s="226"/>
      <c r="M85" s="733"/>
      <c r="N85" s="734"/>
    </row>
    <row r="86" spans="1:20" s="201" customFormat="1" ht="13.5" customHeight="1" x14ac:dyDescent="0.15">
      <c r="L86" s="223"/>
      <c r="M86" s="206"/>
      <c r="N86" s="511"/>
      <c r="O86" s="194"/>
      <c r="P86" s="194"/>
      <c r="Q86" s="194"/>
      <c r="R86" s="194"/>
      <c r="S86" s="194"/>
      <c r="T86" s="194"/>
    </row>
    <row r="87" spans="1:20" s="194" customFormat="1" ht="13.5" customHeight="1" x14ac:dyDescent="0.15">
      <c r="A87" s="201"/>
      <c r="B87" s="201"/>
      <c r="C87" s="201"/>
      <c r="D87" s="201"/>
      <c r="E87" s="201"/>
      <c r="F87" s="201"/>
      <c r="G87" s="201"/>
      <c r="H87" s="201"/>
      <c r="I87" s="201"/>
      <c r="J87" s="201"/>
      <c r="L87" s="226"/>
      <c r="M87" s="733"/>
      <c r="N87" s="734"/>
      <c r="O87" s="201"/>
      <c r="P87" s="201"/>
      <c r="Q87" s="201"/>
      <c r="R87" s="201"/>
      <c r="S87" s="201"/>
      <c r="T87" s="201"/>
    </row>
    <row r="88" spans="1:20" s="194" customFormat="1" ht="13.5" customHeight="1" x14ac:dyDescent="0.15">
      <c r="L88" s="226"/>
      <c r="M88" s="733"/>
      <c r="N88" s="734"/>
      <c r="O88" s="201"/>
      <c r="P88" s="201"/>
      <c r="Q88" s="201"/>
      <c r="R88" s="201"/>
      <c r="S88" s="201"/>
      <c r="T88" s="201"/>
    </row>
    <row r="89" spans="1:20" s="194" customFormat="1" ht="13.5" customHeight="1" x14ac:dyDescent="0.15">
      <c r="L89" s="226"/>
      <c r="M89" s="733"/>
      <c r="N89" s="734"/>
      <c r="O89" s="201"/>
      <c r="P89" s="201"/>
      <c r="Q89" s="201"/>
      <c r="R89" s="201"/>
      <c r="S89" s="201"/>
      <c r="T89" s="201"/>
    </row>
    <row r="90" spans="1:20" x14ac:dyDescent="0.15">
      <c r="A90" s="194"/>
      <c r="B90" s="194"/>
      <c r="C90" s="194"/>
      <c r="D90" s="194"/>
      <c r="E90" s="194"/>
      <c r="F90" s="194"/>
      <c r="G90" s="194"/>
      <c r="H90" s="194"/>
      <c r="I90" s="194"/>
      <c r="J90" s="194"/>
      <c r="L90" s="223"/>
      <c r="M90" s="224"/>
      <c r="N90" s="511"/>
      <c r="O90" s="194"/>
      <c r="P90" s="194"/>
      <c r="Q90" s="194"/>
      <c r="R90" s="194"/>
      <c r="S90" s="194"/>
      <c r="T90" s="194"/>
    </row>
    <row r="91" spans="1:20" x14ac:dyDescent="0.15">
      <c r="B91" s="149"/>
      <c r="C91" s="149"/>
      <c r="L91" s="223"/>
      <c r="M91" s="224"/>
      <c r="N91" s="511"/>
      <c r="O91" s="194"/>
      <c r="P91" s="194"/>
      <c r="Q91" s="194"/>
      <c r="R91" s="194"/>
      <c r="S91" s="194"/>
      <c r="T91" s="194"/>
    </row>
    <row r="92" spans="1:20" x14ac:dyDescent="0.15">
      <c r="L92" s="223"/>
      <c r="M92" s="224"/>
      <c r="N92" s="511"/>
      <c r="O92" s="194"/>
      <c r="P92" s="194"/>
      <c r="Q92" s="194"/>
      <c r="R92" s="194"/>
      <c r="S92" s="194"/>
      <c r="T92" s="194"/>
    </row>
  </sheetData>
  <mergeCells count="43">
    <mergeCell ref="M53:N53"/>
    <mergeCell ref="M89:N89"/>
    <mergeCell ref="M54:N54"/>
    <mergeCell ref="M59:N59"/>
    <mergeCell ref="M63:N63"/>
    <mergeCell ref="M65:N65"/>
    <mergeCell ref="M73:N73"/>
    <mergeCell ref="M75:N75"/>
    <mergeCell ref="M81:N81"/>
    <mergeCell ref="M83:N83"/>
    <mergeCell ref="M85:N85"/>
    <mergeCell ref="M87:N87"/>
    <mergeCell ref="M88:N88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C14:D14"/>
    <mergeCell ref="C41:D41"/>
    <mergeCell ref="C33:D33"/>
    <mergeCell ref="M29:N29"/>
    <mergeCell ref="M33:N33"/>
    <mergeCell ref="M40:N40"/>
    <mergeCell ref="M35:N35"/>
    <mergeCell ref="M37:N37"/>
    <mergeCell ref="M39:N39"/>
    <mergeCell ref="C43:D43"/>
    <mergeCell ref="C18:D18"/>
    <mergeCell ref="C23:D23"/>
    <mergeCell ref="C27:D27"/>
    <mergeCell ref="C37:D37"/>
    <mergeCell ref="M42:N42"/>
    <mergeCell ref="M9:N9"/>
    <mergeCell ref="M15:N15"/>
    <mergeCell ref="M19:N19"/>
    <mergeCell ref="M17:N17"/>
    <mergeCell ref="M26:N26"/>
    <mergeCell ref="M10:N10"/>
  </mergeCells>
  <phoneticPr fontId="16"/>
  <printOptions horizontalCentered="1" verticalCentered="1"/>
  <pageMargins left="0.11811023622047245" right="0" top="0.55118110236220474" bottom="0.55118110236220474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I22"/>
  <sheetViews>
    <sheetView zoomScale="90" zoomScaleNormal="90" workbookViewId="0">
      <pane xSplit="3" ySplit="5" topLeftCell="P6" activePane="bottomRight" state="frozen"/>
      <selection pane="topRight" activeCell="D1" sqref="D1"/>
      <selection pane="bottomLeft" activeCell="A6" sqref="A6"/>
      <selection pane="bottomRight" activeCell="AG8" sqref="AG8"/>
    </sheetView>
  </sheetViews>
  <sheetFormatPr defaultRowHeight="13.5" x14ac:dyDescent="0.15"/>
  <cols>
    <col min="1" max="1" width="2.7109375" style="514" customWidth="1"/>
    <col min="2" max="2" width="16.7109375" style="514" customWidth="1"/>
    <col min="3" max="3" width="2.7109375" style="514" customWidth="1"/>
    <col min="4" max="4" width="15.7109375" style="519" hidden="1" customWidth="1"/>
    <col min="5" max="6" width="11.7109375" style="519" hidden="1" customWidth="1"/>
    <col min="7" max="7" width="15.7109375" style="519" hidden="1" customWidth="1"/>
    <col min="8" max="9" width="11.7109375" style="519" hidden="1" customWidth="1"/>
    <col min="10" max="10" width="15.7109375" style="519" hidden="1" customWidth="1"/>
    <col min="11" max="12" width="11.7109375" style="519" hidden="1" customWidth="1"/>
    <col min="13" max="13" width="15.7109375" style="519" hidden="1" customWidth="1"/>
    <col min="14" max="15" width="11.7109375" style="519" hidden="1" customWidth="1"/>
    <col min="16" max="16" width="15.7109375" style="514" customWidth="1"/>
    <col min="17" max="18" width="11.7109375" style="514" customWidth="1"/>
    <col min="19" max="19" width="15.7109375" style="514" customWidth="1"/>
    <col min="20" max="21" width="11.7109375" style="514" customWidth="1"/>
    <col min="22" max="22" width="15.7109375" style="514" customWidth="1"/>
    <col min="23" max="24" width="11.7109375" style="514" customWidth="1"/>
    <col min="25" max="25" width="15.7109375" style="514" customWidth="1"/>
    <col min="26" max="27" width="11.7109375" style="514" customWidth="1"/>
    <col min="28" max="28" width="15.7109375" style="514" customWidth="1"/>
    <col min="29" max="30" width="11.7109375" style="514" customWidth="1"/>
    <col min="31" max="16384" width="9.140625" style="514"/>
  </cols>
  <sheetData>
    <row r="1" spans="1:30" ht="24.75" customHeight="1" x14ac:dyDescent="0.15"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Q1" s="515"/>
      <c r="R1" s="515"/>
      <c r="S1" s="515" t="s">
        <v>321</v>
      </c>
      <c r="T1" s="515"/>
      <c r="U1" s="515"/>
      <c r="V1" s="516"/>
      <c r="W1" s="516"/>
      <c r="X1" s="516"/>
      <c r="Y1" s="516"/>
      <c r="Z1" s="516"/>
      <c r="AA1" s="516"/>
      <c r="AB1" s="516"/>
      <c r="AC1" s="516"/>
      <c r="AD1" s="516"/>
    </row>
    <row r="2" spans="1:30" ht="20.25" customHeight="1" thickBot="1" x14ac:dyDescent="0.2">
      <c r="B2" s="517"/>
      <c r="C2" s="517"/>
      <c r="D2" s="518"/>
      <c r="E2" s="518"/>
      <c r="F2" s="518"/>
      <c r="G2" s="518"/>
      <c r="I2" s="520"/>
      <c r="J2" s="521"/>
      <c r="K2" s="520"/>
      <c r="L2" s="520"/>
      <c r="M2" s="521"/>
      <c r="O2" s="522"/>
      <c r="P2" s="523"/>
      <c r="Q2" s="523"/>
      <c r="R2" s="523"/>
      <c r="U2" s="524"/>
      <c r="X2" s="524"/>
      <c r="AA2" s="524"/>
      <c r="AD2" s="524" t="s">
        <v>322</v>
      </c>
    </row>
    <row r="3" spans="1:30" ht="20.100000000000001" customHeight="1" thickTop="1" x14ac:dyDescent="0.15">
      <c r="A3" s="525"/>
      <c r="B3" s="526"/>
      <c r="C3" s="526"/>
      <c r="D3" s="735" t="s">
        <v>323</v>
      </c>
      <c r="E3" s="736"/>
      <c r="F3" s="737"/>
      <c r="G3" s="735" t="s">
        <v>324</v>
      </c>
      <c r="H3" s="736"/>
      <c r="I3" s="737"/>
      <c r="J3" s="735" t="s">
        <v>377</v>
      </c>
      <c r="K3" s="736"/>
      <c r="L3" s="736"/>
      <c r="M3" s="735" t="s">
        <v>378</v>
      </c>
      <c r="N3" s="736"/>
      <c r="O3" s="736"/>
      <c r="P3" s="738" t="s">
        <v>353</v>
      </c>
      <c r="Q3" s="739"/>
      <c r="R3" s="740"/>
      <c r="S3" s="738" t="s">
        <v>412</v>
      </c>
      <c r="T3" s="739"/>
      <c r="U3" s="740"/>
      <c r="V3" s="738" t="s">
        <v>411</v>
      </c>
      <c r="W3" s="739"/>
      <c r="X3" s="740"/>
      <c r="Y3" s="742" t="s">
        <v>413</v>
      </c>
      <c r="Z3" s="743"/>
      <c r="AA3" s="743"/>
      <c r="AB3" s="742" t="s">
        <v>433</v>
      </c>
      <c r="AC3" s="743"/>
      <c r="AD3" s="743"/>
    </row>
    <row r="4" spans="1:30" ht="20.100000000000001" customHeight="1" x14ac:dyDescent="0.15">
      <c r="A4" s="527"/>
      <c r="B4" s="528"/>
      <c r="C4" s="528"/>
      <c r="D4" s="529" t="s">
        <v>325</v>
      </c>
      <c r="E4" s="530"/>
      <c r="F4" s="531"/>
      <c r="G4" s="529" t="s">
        <v>325</v>
      </c>
      <c r="H4" s="530"/>
      <c r="I4" s="531"/>
      <c r="J4" s="529" t="s">
        <v>325</v>
      </c>
      <c r="K4" s="530"/>
      <c r="L4" s="530"/>
      <c r="M4" s="529" t="s">
        <v>325</v>
      </c>
      <c r="N4" s="530"/>
      <c r="O4" s="530"/>
      <c r="P4" s="532" t="s">
        <v>325</v>
      </c>
      <c r="Q4" s="533"/>
      <c r="R4" s="533"/>
      <c r="S4" s="532" t="s">
        <v>325</v>
      </c>
      <c r="T4" s="533"/>
      <c r="U4" s="533"/>
      <c r="V4" s="532" t="s">
        <v>325</v>
      </c>
      <c r="W4" s="533"/>
      <c r="X4" s="533"/>
      <c r="Y4" s="532" t="s">
        <v>325</v>
      </c>
      <c r="Z4" s="533"/>
      <c r="AA4" s="533"/>
      <c r="AB4" s="532" t="s">
        <v>325</v>
      </c>
      <c r="AC4" s="533"/>
      <c r="AD4" s="533"/>
    </row>
    <row r="5" spans="1:30" ht="24" x14ac:dyDescent="0.15">
      <c r="A5" s="534"/>
      <c r="B5" s="528"/>
      <c r="C5" s="528"/>
      <c r="D5" s="535"/>
      <c r="E5" s="536" t="s">
        <v>326</v>
      </c>
      <c r="F5" s="537" t="s">
        <v>327</v>
      </c>
      <c r="G5" s="538"/>
      <c r="H5" s="539" t="s">
        <v>326</v>
      </c>
      <c r="I5" s="540" t="s">
        <v>327</v>
      </c>
      <c r="J5" s="535"/>
      <c r="K5" s="536" t="s">
        <v>326</v>
      </c>
      <c r="L5" s="541" t="s">
        <v>327</v>
      </c>
      <c r="M5" s="535"/>
      <c r="N5" s="536" t="s">
        <v>326</v>
      </c>
      <c r="O5" s="541" t="s">
        <v>327</v>
      </c>
      <c r="P5" s="542"/>
      <c r="Q5" s="543" t="s">
        <v>326</v>
      </c>
      <c r="R5" s="544" t="s">
        <v>327</v>
      </c>
      <c r="S5" s="542"/>
      <c r="T5" s="543" t="s">
        <v>326</v>
      </c>
      <c r="U5" s="544" t="s">
        <v>327</v>
      </c>
      <c r="V5" s="542"/>
      <c r="W5" s="543" t="s">
        <v>326</v>
      </c>
      <c r="X5" s="544" t="s">
        <v>327</v>
      </c>
      <c r="Y5" s="542"/>
      <c r="Z5" s="543" t="s">
        <v>326</v>
      </c>
      <c r="AA5" s="544" t="s">
        <v>327</v>
      </c>
      <c r="AB5" s="542"/>
      <c r="AC5" s="543" t="s">
        <v>326</v>
      </c>
      <c r="AD5" s="544" t="s">
        <v>327</v>
      </c>
    </row>
    <row r="6" spans="1:30" ht="30" customHeight="1" x14ac:dyDescent="0.15">
      <c r="B6" s="545" t="s">
        <v>328</v>
      </c>
      <c r="C6" s="545"/>
      <c r="D6" s="546">
        <v>591742414</v>
      </c>
      <c r="E6" s="547">
        <v>3.0982861707320524</v>
      </c>
      <c r="F6" s="547">
        <f>D6/D6*100</f>
        <v>100</v>
      </c>
      <c r="G6" s="548">
        <v>520255091</v>
      </c>
      <c r="H6" s="547">
        <f t="shared" ref="H6:H19" si="0">G6/D6*100-100</f>
        <v>-12.080817820167283</v>
      </c>
      <c r="I6" s="547">
        <f>G6/G6*100</f>
        <v>100</v>
      </c>
      <c r="J6" s="546">
        <v>595286420</v>
      </c>
      <c r="K6" s="547">
        <f t="shared" ref="K6:K19" si="1">J6/G6*100-100</f>
        <v>14.422026866816367</v>
      </c>
      <c r="L6" s="549">
        <f>J6/J6*100</f>
        <v>100</v>
      </c>
      <c r="M6" s="546">
        <v>605213251</v>
      </c>
      <c r="N6" s="547">
        <f t="shared" ref="N6:N19" si="2">M6/J6*100-100</f>
        <v>1.6675722251483478</v>
      </c>
      <c r="O6" s="549">
        <f>M6/M6*100</f>
        <v>100</v>
      </c>
      <c r="P6" s="267">
        <v>667280918</v>
      </c>
      <c r="Q6" s="550">
        <v>4.505170546258654</v>
      </c>
      <c r="R6" s="551">
        <v>100</v>
      </c>
      <c r="S6" s="267">
        <v>654811082</v>
      </c>
      <c r="T6" s="552">
        <v>-1.8687535734387666</v>
      </c>
      <c r="U6" s="553">
        <v>100</v>
      </c>
      <c r="V6" s="267">
        <v>605759436</v>
      </c>
      <c r="W6" s="552">
        <v>-7.4909614923102339</v>
      </c>
      <c r="X6" s="553">
        <v>100</v>
      </c>
      <c r="Y6" s="267">
        <v>613069301</v>
      </c>
      <c r="Z6" s="552">
        <v>1.2067273847633544</v>
      </c>
      <c r="AA6" s="553">
        <v>100</v>
      </c>
      <c r="AB6" s="267">
        <v>632762735</v>
      </c>
      <c r="AC6" s="552">
        <v>3.2122688198344491</v>
      </c>
      <c r="AD6" s="553">
        <v>100</v>
      </c>
    </row>
    <row r="7" spans="1:30" ht="30" customHeight="1" x14ac:dyDescent="0.15">
      <c r="A7" s="527"/>
      <c r="B7" s="554" t="s">
        <v>329</v>
      </c>
      <c r="C7" s="554"/>
      <c r="D7" s="555">
        <v>51624537</v>
      </c>
      <c r="E7" s="556">
        <v>-6.1711100974168005</v>
      </c>
      <c r="F7" s="556">
        <f>D7/D6*100</f>
        <v>8.7241569606332128</v>
      </c>
      <c r="G7" s="557">
        <v>47838042</v>
      </c>
      <c r="H7" s="556">
        <f t="shared" si="0"/>
        <v>-7.3346807933599507</v>
      </c>
      <c r="I7" s="556">
        <f>G7/G6*100</f>
        <v>9.1951127105837394</v>
      </c>
      <c r="J7" s="555">
        <v>46956051</v>
      </c>
      <c r="K7" s="556">
        <f t="shared" si="1"/>
        <v>-1.8437021314542932</v>
      </c>
      <c r="L7" s="558">
        <f>J7/J6*100</f>
        <v>7.8879761779212103</v>
      </c>
      <c r="M7" s="555">
        <v>49534906</v>
      </c>
      <c r="N7" s="556">
        <f>M7/J7*100-100</f>
        <v>5.4920610764308151</v>
      </c>
      <c r="O7" s="558">
        <f>M7/M6*100</f>
        <v>8.1847028164292457</v>
      </c>
      <c r="P7" s="266">
        <v>52957935</v>
      </c>
      <c r="Q7" s="550">
        <v>3.6730487329312638</v>
      </c>
      <c r="R7" s="559">
        <v>7.9363778539820311</v>
      </c>
      <c r="S7" s="266">
        <v>55829963</v>
      </c>
      <c r="T7" s="550">
        <v>5.42322505588632</v>
      </c>
      <c r="U7" s="560">
        <v>8.5261176138738595</v>
      </c>
      <c r="V7" s="266">
        <v>53459685</v>
      </c>
      <c r="W7" s="550">
        <v>-4.245530307802639</v>
      </c>
      <c r="X7" s="560">
        <v>8.8252335536049333</v>
      </c>
      <c r="Y7" s="266">
        <v>56044473</v>
      </c>
      <c r="Z7" s="550">
        <v>4.8350228775197621</v>
      </c>
      <c r="AA7" s="560">
        <v>9.1416211688603219</v>
      </c>
      <c r="AB7" s="266">
        <v>57486074</v>
      </c>
      <c r="AC7" s="550">
        <v>2.5722447242924318</v>
      </c>
      <c r="AD7" s="560">
        <v>9.084933549381665</v>
      </c>
    </row>
    <row r="8" spans="1:30" ht="30" customHeight="1" x14ac:dyDescent="0.15">
      <c r="A8" s="527"/>
      <c r="B8" s="554" t="s">
        <v>330</v>
      </c>
      <c r="C8" s="554"/>
      <c r="D8" s="555">
        <v>18466050</v>
      </c>
      <c r="E8" s="556">
        <v>-4.9126739641245791</v>
      </c>
      <c r="F8" s="556">
        <f>D8/D6*100</f>
        <v>3.1206230216244055</v>
      </c>
      <c r="G8" s="557">
        <v>17988698</v>
      </c>
      <c r="H8" s="556">
        <f t="shared" si="0"/>
        <v>-2.5850249511942138</v>
      </c>
      <c r="I8" s="556">
        <f>G8/G6*100</f>
        <v>3.4576688073197541</v>
      </c>
      <c r="J8" s="555">
        <v>18532871</v>
      </c>
      <c r="K8" s="556">
        <f t="shared" si="1"/>
        <v>3.0250827491795178</v>
      </c>
      <c r="L8" s="558">
        <f>J8/J6*100</f>
        <v>3.113269575341564</v>
      </c>
      <c r="M8" s="555">
        <v>18270484</v>
      </c>
      <c r="N8" s="556">
        <f t="shared" si="2"/>
        <v>-1.4157925126657318</v>
      </c>
      <c r="O8" s="558">
        <f>M8/M6*100</f>
        <v>3.0188506232822059</v>
      </c>
      <c r="P8" s="266">
        <v>17332988</v>
      </c>
      <c r="Q8" s="550">
        <v>1.8100862599225565</v>
      </c>
      <c r="R8" s="559">
        <v>2.5975548726840709</v>
      </c>
      <c r="S8" s="266">
        <v>20215084</v>
      </c>
      <c r="T8" s="550">
        <v>16.627808200178748</v>
      </c>
      <c r="U8" s="560">
        <v>3.0871627795694514</v>
      </c>
      <c r="V8" s="266">
        <v>18344663</v>
      </c>
      <c r="W8" s="550">
        <v>-9.2526006817483477</v>
      </c>
      <c r="X8" s="560">
        <v>3.0283742868513897</v>
      </c>
      <c r="Y8" s="266">
        <v>17541633</v>
      </c>
      <c r="Z8" s="550">
        <v>-4.3774584466337814</v>
      </c>
      <c r="AA8" s="560">
        <v>2.8612806042297656</v>
      </c>
      <c r="AB8" s="266">
        <v>17431070</v>
      </c>
      <c r="AC8" s="550">
        <v>-0.63028909566172331</v>
      </c>
      <c r="AD8" s="560">
        <v>2.7547560935300655</v>
      </c>
    </row>
    <row r="9" spans="1:30" s="562" customFormat="1" ht="30" customHeight="1" x14ac:dyDescent="0.15">
      <c r="A9" s="561"/>
      <c r="B9" s="554" t="s">
        <v>331</v>
      </c>
      <c r="C9" s="554"/>
      <c r="D9" s="555">
        <v>16752122</v>
      </c>
      <c r="E9" s="556">
        <v>3.3179804787672964</v>
      </c>
      <c r="F9" s="556">
        <f>D9/D6*100</f>
        <v>2.8309821306809351</v>
      </c>
      <c r="G9" s="557">
        <v>15730041</v>
      </c>
      <c r="H9" s="556">
        <f t="shared" si="0"/>
        <v>-6.101203178916677</v>
      </c>
      <c r="I9" s="556">
        <f>G9/G6*100</f>
        <v>3.0235246655183619</v>
      </c>
      <c r="J9" s="555">
        <v>15401540</v>
      </c>
      <c r="K9" s="556">
        <f t="shared" si="1"/>
        <v>-2.0883670932580429</v>
      </c>
      <c r="L9" s="558">
        <f>J9/J6*100</f>
        <v>2.5872486726641606</v>
      </c>
      <c r="M9" s="555">
        <v>15345927</v>
      </c>
      <c r="N9" s="556">
        <f t="shared" si="2"/>
        <v>-0.36108726789659329</v>
      </c>
      <c r="O9" s="558">
        <f>M9/M6*100</f>
        <v>2.5356231005589795</v>
      </c>
      <c r="P9" s="266">
        <v>17308143</v>
      </c>
      <c r="Q9" s="550">
        <v>4.9890049977944386</v>
      </c>
      <c r="R9" s="559">
        <v>2.5938315532649474</v>
      </c>
      <c r="S9" s="266">
        <v>18845514</v>
      </c>
      <c r="T9" s="550">
        <v>8.882356703431455</v>
      </c>
      <c r="U9" s="560">
        <v>2.8780077976749943</v>
      </c>
      <c r="V9" s="266">
        <v>17041257</v>
      </c>
      <c r="W9" s="550">
        <v>-9.5739336162441617</v>
      </c>
      <c r="X9" s="560">
        <v>2.8132053728338455</v>
      </c>
      <c r="Y9" s="266">
        <v>17441961</v>
      </c>
      <c r="Z9" s="550">
        <v>2.3513758404089629</v>
      </c>
      <c r="AA9" s="560">
        <v>2.8450227358554363</v>
      </c>
      <c r="AB9" s="266">
        <v>17507346</v>
      </c>
      <c r="AC9" s="550">
        <v>0.3748718392387218</v>
      </c>
      <c r="AD9" s="560">
        <v>2.7668105328611046</v>
      </c>
    </row>
    <row r="10" spans="1:30" ht="30" customHeight="1" x14ac:dyDescent="0.15">
      <c r="A10" s="527"/>
      <c r="B10" s="554" t="s">
        <v>332</v>
      </c>
      <c r="C10" s="554"/>
      <c r="D10" s="555">
        <v>18934603</v>
      </c>
      <c r="E10" s="556">
        <v>-0.67950595214210807</v>
      </c>
      <c r="F10" s="556">
        <f>D10/D6*100</f>
        <v>3.1998049408031783</v>
      </c>
      <c r="G10" s="557">
        <v>17113001</v>
      </c>
      <c r="H10" s="556">
        <f t="shared" si="0"/>
        <v>-9.6204921750934034</v>
      </c>
      <c r="I10" s="556">
        <f>G10/G6*100</f>
        <v>3.2893481094258048</v>
      </c>
      <c r="J10" s="555">
        <v>17363023</v>
      </c>
      <c r="K10" s="556">
        <f t="shared" si="1"/>
        <v>1.4610061671824752</v>
      </c>
      <c r="L10" s="558">
        <f>J10/J6*100</f>
        <v>2.9167510658146711</v>
      </c>
      <c r="M10" s="555">
        <v>17673416</v>
      </c>
      <c r="N10" s="556">
        <f t="shared" si="2"/>
        <v>1.7876668135496914</v>
      </c>
      <c r="O10" s="558">
        <f>M10/M6*100</f>
        <v>2.9201964713756738</v>
      </c>
      <c r="P10" s="266">
        <v>19306808</v>
      </c>
      <c r="Q10" s="550">
        <v>5.0990217152731674</v>
      </c>
      <c r="R10" s="559">
        <v>2.8933553289470804</v>
      </c>
      <c r="S10" s="266">
        <v>21610573</v>
      </c>
      <c r="T10" s="550">
        <v>11.932397110905129</v>
      </c>
      <c r="U10" s="560">
        <v>3.3002760023539128</v>
      </c>
      <c r="V10" s="266">
        <v>21529457</v>
      </c>
      <c r="W10" s="550">
        <v>-0.37535330506970865</v>
      </c>
      <c r="X10" s="560">
        <v>3.5541265592435609</v>
      </c>
      <c r="Y10" s="266">
        <v>21556724</v>
      </c>
      <c r="Z10" s="550">
        <v>0.12664973389713907</v>
      </c>
      <c r="AA10" s="560">
        <v>3.5161969396996442</v>
      </c>
      <c r="AB10" s="266">
        <v>21875105</v>
      </c>
      <c r="AC10" s="550">
        <v>1.4769451981664758</v>
      </c>
      <c r="AD10" s="560">
        <v>3.4570785841236367</v>
      </c>
    </row>
    <row r="11" spans="1:30" ht="30" customHeight="1" x14ac:dyDescent="0.15">
      <c r="A11" s="527"/>
      <c r="B11" s="554" t="s">
        <v>333</v>
      </c>
      <c r="C11" s="554"/>
      <c r="D11" s="555">
        <v>63432462</v>
      </c>
      <c r="E11" s="556">
        <v>15.64913025584886</v>
      </c>
      <c r="F11" s="556">
        <f>D11/D6*100</f>
        <v>10.719607129598115</v>
      </c>
      <c r="G11" s="557">
        <v>52203408</v>
      </c>
      <c r="H11" s="556">
        <f t="shared" si="0"/>
        <v>-17.702377687941549</v>
      </c>
      <c r="I11" s="556">
        <f>G11/G6*100</f>
        <v>10.034194552456576</v>
      </c>
      <c r="J11" s="555">
        <v>113098888</v>
      </c>
      <c r="K11" s="556">
        <f t="shared" si="1"/>
        <v>116.65039186713636</v>
      </c>
      <c r="L11" s="558">
        <f>J11/J6*100</f>
        <v>18.999070733043094</v>
      </c>
      <c r="M11" s="555">
        <v>124193337</v>
      </c>
      <c r="N11" s="556">
        <f t="shared" si="2"/>
        <v>9.8095120086415051</v>
      </c>
      <c r="O11" s="558">
        <f>M11/M6*100</f>
        <v>20.52059117919082</v>
      </c>
      <c r="P11" s="266">
        <v>129820250</v>
      </c>
      <c r="Q11" s="550">
        <v>6.8064821323186067</v>
      </c>
      <c r="R11" s="559">
        <v>19.455112007264084</v>
      </c>
      <c r="S11" s="266">
        <v>77403473</v>
      </c>
      <c r="T11" s="550">
        <v>-40.376425865764396</v>
      </c>
      <c r="U11" s="560">
        <v>11.820733510432555</v>
      </c>
      <c r="V11" s="266">
        <v>63653826</v>
      </c>
      <c r="W11" s="550">
        <v>-17.76360474161153</v>
      </c>
      <c r="X11" s="560">
        <v>10.508103087972367</v>
      </c>
      <c r="Y11" s="266">
        <v>66728426</v>
      </c>
      <c r="Z11" s="550">
        <v>4.8301888404948414</v>
      </c>
      <c r="AA11" s="560">
        <v>10.884320237721381</v>
      </c>
      <c r="AB11" s="266">
        <v>70440970</v>
      </c>
      <c r="AC11" s="550">
        <v>5.5636618792716632</v>
      </c>
      <c r="AD11" s="560">
        <v>11.132287997332838</v>
      </c>
    </row>
    <row r="12" spans="1:30" ht="30" customHeight="1" x14ac:dyDescent="0.15">
      <c r="A12" s="527"/>
      <c r="B12" s="554" t="s">
        <v>334</v>
      </c>
      <c r="C12" s="554"/>
      <c r="D12" s="555">
        <v>28553825</v>
      </c>
      <c r="E12" s="556">
        <v>3.1707662971263346</v>
      </c>
      <c r="F12" s="556">
        <f>D12/D6*100</f>
        <v>4.8253808286252067</v>
      </c>
      <c r="G12" s="557">
        <v>25732271</v>
      </c>
      <c r="H12" s="556">
        <f t="shared" si="0"/>
        <v>-9.8815272559805862</v>
      </c>
      <c r="I12" s="556">
        <f>G12/G6*100</f>
        <v>4.9460873031610566</v>
      </c>
      <c r="J12" s="555">
        <v>24206671</v>
      </c>
      <c r="K12" s="556">
        <f t="shared" si="1"/>
        <v>-5.9287421619335561</v>
      </c>
      <c r="L12" s="558">
        <f>J12/J6*100</f>
        <v>4.0663905956396587</v>
      </c>
      <c r="M12" s="555">
        <v>24135796</v>
      </c>
      <c r="N12" s="556">
        <f t="shared" si="2"/>
        <v>-0.29279118966833551</v>
      </c>
      <c r="O12" s="558">
        <f>M12/M6*100</f>
        <v>3.9879820807162067</v>
      </c>
      <c r="P12" s="266">
        <v>23782552</v>
      </c>
      <c r="Q12" s="550">
        <v>1.5160508125086523</v>
      </c>
      <c r="R12" s="559">
        <v>3.5640989212282559</v>
      </c>
      <c r="S12" s="266">
        <v>26121095</v>
      </c>
      <c r="T12" s="550">
        <v>9.8330196019333869</v>
      </c>
      <c r="U12" s="560">
        <v>3.9891039901490246</v>
      </c>
      <c r="V12" s="266">
        <v>23719987</v>
      </c>
      <c r="W12" s="550">
        <v>-9.1922180138313507</v>
      </c>
      <c r="X12" s="560">
        <v>3.915743707870198</v>
      </c>
      <c r="Y12" s="266">
        <v>23369466</v>
      </c>
      <c r="Z12" s="550">
        <v>-1.4777453292870746</v>
      </c>
      <c r="AA12" s="560">
        <v>3.8118799884256473</v>
      </c>
      <c r="AB12" s="266">
        <v>23961932</v>
      </c>
      <c r="AC12" s="550">
        <v>2.5352141122950655</v>
      </c>
      <c r="AD12" s="560">
        <v>3.786874712209467</v>
      </c>
    </row>
    <row r="13" spans="1:30" ht="30" customHeight="1" x14ac:dyDescent="0.15">
      <c r="A13" s="527"/>
      <c r="B13" s="554" t="s">
        <v>335</v>
      </c>
      <c r="C13" s="554"/>
      <c r="D13" s="555">
        <v>12154594</v>
      </c>
      <c r="E13" s="556">
        <v>1.932120584317417</v>
      </c>
      <c r="F13" s="556">
        <f>D13/D6*100</f>
        <v>2.0540346124318885</v>
      </c>
      <c r="G13" s="557">
        <v>11663275</v>
      </c>
      <c r="H13" s="556">
        <f t="shared" si="0"/>
        <v>-4.0422493750099733</v>
      </c>
      <c r="I13" s="556">
        <f>G13/G6*100</f>
        <v>2.2418377449380884</v>
      </c>
      <c r="J13" s="555">
        <v>11289871</v>
      </c>
      <c r="K13" s="556">
        <f t="shared" si="1"/>
        <v>-3.2015364466669922</v>
      </c>
      <c r="L13" s="558">
        <f>J13/J6*100</f>
        <v>1.8965443559085391</v>
      </c>
      <c r="M13" s="555">
        <v>12870895</v>
      </c>
      <c r="N13" s="556">
        <f t="shared" si="2"/>
        <v>14.003915545182053</v>
      </c>
      <c r="O13" s="558">
        <f>M13/M6*100</f>
        <v>2.1266710500362129</v>
      </c>
      <c r="P13" s="266">
        <v>13787770</v>
      </c>
      <c r="Q13" s="550">
        <v>7.6845047550905861</v>
      </c>
      <c r="R13" s="559">
        <v>2.0662616939991678</v>
      </c>
      <c r="S13" s="266">
        <v>14293411</v>
      </c>
      <c r="T13" s="550">
        <v>3.6673153091471704</v>
      </c>
      <c r="U13" s="560">
        <v>2.1828297340880982</v>
      </c>
      <c r="V13" s="266">
        <v>15351932</v>
      </c>
      <c r="W13" s="550">
        <v>7.4056570541489322</v>
      </c>
      <c r="X13" s="560">
        <v>2.5343281652157374</v>
      </c>
      <c r="Y13" s="266">
        <v>17179438</v>
      </c>
      <c r="Z13" s="550">
        <v>11.904078261941237</v>
      </c>
      <c r="AA13" s="560">
        <v>2.8022016388649673</v>
      </c>
      <c r="AB13" s="266">
        <v>16639665</v>
      </c>
      <c r="AC13" s="550">
        <v>-3.1419712332848064</v>
      </c>
      <c r="AD13" s="560">
        <v>2.6296847269300714</v>
      </c>
    </row>
    <row r="14" spans="1:30" ht="30" customHeight="1" x14ac:dyDescent="0.15">
      <c r="A14" s="527"/>
      <c r="B14" s="554" t="s">
        <v>336</v>
      </c>
      <c r="C14" s="554"/>
      <c r="D14" s="555">
        <v>13632055</v>
      </c>
      <c r="E14" s="556">
        <v>-16.026229623722401</v>
      </c>
      <c r="F14" s="556">
        <f>D14/D6*100</f>
        <v>2.3037143658253978</v>
      </c>
      <c r="G14" s="557">
        <v>11354048</v>
      </c>
      <c r="H14" s="556">
        <f t="shared" si="0"/>
        <v>-16.710664679683291</v>
      </c>
      <c r="I14" s="556">
        <f>G14/G6*100</f>
        <v>2.1824001718418553</v>
      </c>
      <c r="J14" s="555">
        <v>15633040</v>
      </c>
      <c r="K14" s="556">
        <f t="shared" si="1"/>
        <v>37.686928926141576</v>
      </c>
      <c r="L14" s="558">
        <f>J14/J6*100</f>
        <v>2.6261375154501256</v>
      </c>
      <c r="M14" s="555">
        <v>14743742</v>
      </c>
      <c r="N14" s="556">
        <f t="shared" si="2"/>
        <v>-5.6885800842318588</v>
      </c>
      <c r="O14" s="558">
        <f>M14/M6*100</f>
        <v>2.4361234615466145</v>
      </c>
      <c r="P14" s="266">
        <v>6324010</v>
      </c>
      <c r="Q14" s="550">
        <v>-53.362111510100583</v>
      </c>
      <c r="R14" s="559">
        <v>0.94772828495599204</v>
      </c>
      <c r="S14" s="266">
        <v>7576293</v>
      </c>
      <c r="T14" s="550">
        <v>19.802040161226813</v>
      </c>
      <c r="U14" s="560">
        <v>1.1570196669334927</v>
      </c>
      <c r="V14" s="266">
        <v>11951783</v>
      </c>
      <c r="W14" s="550">
        <v>57.752386292346415</v>
      </c>
      <c r="X14" s="560">
        <v>1.9730246513237972</v>
      </c>
      <c r="Y14" s="266">
        <v>14765651</v>
      </c>
      <c r="Z14" s="550">
        <v>23.543499743929416</v>
      </c>
      <c r="AA14" s="560">
        <v>2.4084799183249266</v>
      </c>
      <c r="AB14" s="266">
        <v>11225721</v>
      </c>
      <c r="AC14" s="550">
        <v>-23.974086885840663</v>
      </c>
      <c r="AD14" s="560">
        <v>1.7740806117477823</v>
      </c>
    </row>
    <row r="15" spans="1:30" ht="30" customHeight="1" x14ac:dyDescent="0.15">
      <c r="A15" s="527"/>
      <c r="B15" s="554" t="s">
        <v>337</v>
      </c>
      <c r="C15" s="554"/>
      <c r="D15" s="555">
        <v>116970711</v>
      </c>
      <c r="E15" s="556">
        <v>12.123779413980685</v>
      </c>
      <c r="F15" s="556">
        <f>D15/D6*100</f>
        <v>19.767166968700675</v>
      </c>
      <c r="G15" s="557">
        <v>81769786</v>
      </c>
      <c r="H15" s="556">
        <f t="shared" si="0"/>
        <v>-30.093794163566301</v>
      </c>
      <c r="I15" s="556">
        <f>G15/G6*100</f>
        <v>15.71724859872635</v>
      </c>
      <c r="J15" s="555">
        <v>95439650</v>
      </c>
      <c r="K15" s="556">
        <f t="shared" si="1"/>
        <v>16.717500031123961</v>
      </c>
      <c r="L15" s="558">
        <f>J15/J6*100</f>
        <v>16.032559587030391</v>
      </c>
      <c r="M15" s="555">
        <v>102140359</v>
      </c>
      <c r="N15" s="556">
        <f t="shared" si="2"/>
        <v>7.020885973492156</v>
      </c>
      <c r="O15" s="558">
        <f>M15/M6*100</f>
        <v>16.876755231520864</v>
      </c>
      <c r="P15" s="266">
        <v>139133504</v>
      </c>
      <c r="Q15" s="550">
        <v>11.843647338730847</v>
      </c>
      <c r="R15" s="559">
        <v>20.850814139420663</v>
      </c>
      <c r="S15" s="266">
        <v>147619969</v>
      </c>
      <c r="T15" s="550">
        <v>6.099512163511676</v>
      </c>
      <c r="U15" s="560">
        <v>22.543902059372904</v>
      </c>
      <c r="V15" s="266">
        <v>116044810</v>
      </c>
      <c r="W15" s="550">
        <v>-21.389490333790818</v>
      </c>
      <c r="X15" s="560">
        <v>19.156913306423508</v>
      </c>
      <c r="Y15" s="266">
        <v>113999438</v>
      </c>
      <c r="Z15" s="550">
        <v>-1.7625708551722425</v>
      </c>
      <c r="AA15" s="560">
        <v>18.594869750295977</v>
      </c>
      <c r="AB15" s="266">
        <v>130405894</v>
      </c>
      <c r="AC15" s="550">
        <v>14.39169901872674</v>
      </c>
      <c r="AD15" s="560">
        <v>20.608971860518935</v>
      </c>
    </row>
    <row r="16" spans="1:30" ht="30" customHeight="1" x14ac:dyDescent="0.15">
      <c r="A16" s="527"/>
      <c r="B16" s="554" t="s">
        <v>338</v>
      </c>
      <c r="C16" s="554"/>
      <c r="D16" s="555">
        <v>10689630</v>
      </c>
      <c r="E16" s="556">
        <v>6.473758887853549</v>
      </c>
      <c r="F16" s="556">
        <f>D16/D6*100</f>
        <v>1.8064667576794657</v>
      </c>
      <c r="G16" s="557">
        <v>9792400</v>
      </c>
      <c r="H16" s="556">
        <f t="shared" si="0"/>
        <v>-8.3934617007324022</v>
      </c>
      <c r="I16" s="556">
        <f>G16/G6*100</f>
        <v>1.882230499883758</v>
      </c>
      <c r="J16" s="555">
        <v>9768912</v>
      </c>
      <c r="K16" s="556">
        <f t="shared" si="1"/>
        <v>-0.23985948286426151</v>
      </c>
      <c r="L16" s="558">
        <f>J16/J6*100</f>
        <v>1.6410439868593005</v>
      </c>
      <c r="M16" s="555">
        <v>8520105</v>
      </c>
      <c r="N16" s="556">
        <f t="shared" si="2"/>
        <v>-12.783480903502863</v>
      </c>
      <c r="O16" s="558">
        <f>M16/M6*100</f>
        <v>1.4077856005171969</v>
      </c>
      <c r="P16" s="266">
        <v>9202461</v>
      </c>
      <c r="Q16" s="550">
        <v>7.3307723906177955</v>
      </c>
      <c r="R16" s="559">
        <v>1.3790984803794435</v>
      </c>
      <c r="S16" s="266">
        <v>8750501</v>
      </c>
      <c r="T16" s="550">
        <v>-4.9112949242599342</v>
      </c>
      <c r="U16" s="560">
        <v>1.3363397841822109</v>
      </c>
      <c r="V16" s="266">
        <v>9373102</v>
      </c>
      <c r="W16" s="550">
        <v>7.1150326135612119</v>
      </c>
      <c r="X16" s="560">
        <v>1.5473307459960062</v>
      </c>
      <c r="Y16" s="266">
        <v>9560688</v>
      </c>
      <c r="Z16" s="550">
        <v>2.0013225077460959</v>
      </c>
      <c r="AA16" s="560">
        <v>1.5594791623728685</v>
      </c>
      <c r="AB16" s="266">
        <v>9550474</v>
      </c>
      <c r="AC16" s="550">
        <v>-0.10683331576137789</v>
      </c>
      <c r="AD16" s="560">
        <v>1.5093294013276555</v>
      </c>
    </row>
    <row r="17" spans="1:87" ht="30" customHeight="1" x14ac:dyDescent="0.15">
      <c r="A17" s="527"/>
      <c r="B17" s="554" t="s">
        <v>339</v>
      </c>
      <c r="C17" s="554"/>
      <c r="D17" s="555">
        <v>22659521</v>
      </c>
      <c r="E17" s="556">
        <v>0.10312695469734479</v>
      </c>
      <c r="F17" s="556">
        <f>D17/D6*100</f>
        <v>3.8292879577160073</v>
      </c>
      <c r="G17" s="557">
        <v>19003793</v>
      </c>
      <c r="H17" s="556">
        <f t="shared" si="0"/>
        <v>-16.133297786833182</v>
      </c>
      <c r="I17" s="556">
        <f>G17/G6*100</f>
        <v>3.6527836687714412</v>
      </c>
      <c r="J17" s="555">
        <v>22070548</v>
      </c>
      <c r="K17" s="556">
        <f t="shared" si="1"/>
        <v>16.13759421605991</v>
      </c>
      <c r="L17" s="558">
        <f>J17/J6*100</f>
        <v>3.7075510642423191</v>
      </c>
      <c r="M17" s="555">
        <v>21151704</v>
      </c>
      <c r="N17" s="556">
        <f t="shared" si="2"/>
        <v>-4.1632133465829639</v>
      </c>
      <c r="O17" s="558">
        <f>M17/M6*100</f>
        <v>3.4949175294907744</v>
      </c>
      <c r="P17" s="266">
        <v>24548350</v>
      </c>
      <c r="Q17" s="550">
        <v>12.672827293533828</v>
      </c>
      <c r="R17" s="559">
        <v>3.678862880355886</v>
      </c>
      <c r="S17" s="266">
        <v>24001101</v>
      </c>
      <c r="T17" s="550">
        <v>-2.2292699916694971</v>
      </c>
      <c r="U17" s="560">
        <v>3.6653474047343626</v>
      </c>
      <c r="V17" s="266">
        <v>24554720</v>
      </c>
      <c r="W17" s="550">
        <v>2.3066400162225875</v>
      </c>
      <c r="X17" s="560">
        <v>4.0535431296195279</v>
      </c>
      <c r="Y17" s="266">
        <v>25643215</v>
      </c>
      <c r="Z17" s="550">
        <v>4.4329359080453941</v>
      </c>
      <c r="AA17" s="560">
        <v>4.1827595931116441</v>
      </c>
      <c r="AB17" s="266">
        <v>25346872</v>
      </c>
      <c r="AC17" s="550">
        <v>-1.1556390257617863</v>
      </c>
      <c r="AD17" s="560">
        <v>4.0057466405634647</v>
      </c>
    </row>
    <row r="18" spans="1:87" ht="30" customHeight="1" x14ac:dyDescent="0.15">
      <c r="A18" s="527"/>
      <c r="B18" s="554" t="s">
        <v>340</v>
      </c>
      <c r="C18" s="554"/>
      <c r="D18" s="555">
        <v>13502168</v>
      </c>
      <c r="E18" s="556">
        <v>-10.070314388324235</v>
      </c>
      <c r="F18" s="556">
        <f>D18/D6*100</f>
        <v>2.2817644435404625</v>
      </c>
      <c r="G18" s="557">
        <v>12971859</v>
      </c>
      <c r="H18" s="556">
        <f t="shared" si="0"/>
        <v>-3.9275840739057628</v>
      </c>
      <c r="I18" s="556">
        <f>G18/G6*100</f>
        <v>2.493365124994039</v>
      </c>
      <c r="J18" s="555">
        <v>13630210</v>
      </c>
      <c r="K18" s="556">
        <f t="shared" si="1"/>
        <v>5.0752247615395589</v>
      </c>
      <c r="L18" s="558">
        <f>J18/J6*100</f>
        <v>2.2896893901930433</v>
      </c>
      <c r="M18" s="555">
        <v>13601468</v>
      </c>
      <c r="N18" s="556">
        <f t="shared" si="2"/>
        <v>-0.21086982518978914</v>
      </c>
      <c r="O18" s="558">
        <f>M18/M6*100</f>
        <v>2.2473843686545458</v>
      </c>
      <c r="P18" s="266">
        <v>13704975</v>
      </c>
      <c r="Q18" s="550">
        <v>3.3673220491158986</v>
      </c>
      <c r="R18" s="559">
        <v>2.0538538762770373</v>
      </c>
      <c r="S18" s="266">
        <v>14591448</v>
      </c>
      <c r="T18" s="550">
        <v>6.4682569650802009</v>
      </c>
      <c r="U18" s="560">
        <v>2.2283446937753566</v>
      </c>
      <c r="V18" s="266">
        <v>19523753</v>
      </c>
      <c r="W18" s="550">
        <v>33.802711012642476</v>
      </c>
      <c r="X18" s="560">
        <v>3.2230208626911097</v>
      </c>
      <c r="Y18" s="266">
        <v>15357127</v>
      </c>
      <c r="Z18" s="550">
        <v>-21.341316907666268</v>
      </c>
      <c r="AA18" s="560">
        <v>2.5049577551755444</v>
      </c>
      <c r="AB18" s="266">
        <v>15516374</v>
      </c>
      <c r="AC18" s="550">
        <v>1.0369582800220343</v>
      </c>
      <c r="AD18" s="560">
        <v>2.4521630528700462</v>
      </c>
    </row>
    <row r="19" spans="1:87" ht="30" customHeight="1" x14ac:dyDescent="0.15">
      <c r="A19" s="534"/>
      <c r="B19" s="563" t="s">
        <v>341</v>
      </c>
      <c r="C19" s="563"/>
      <c r="D19" s="564">
        <v>11157939</v>
      </c>
      <c r="E19" s="565">
        <v>-5.096655561661521</v>
      </c>
      <c r="F19" s="565">
        <f>D19/D6*100</f>
        <v>1.8856074427005667</v>
      </c>
      <c r="G19" s="566">
        <v>11534209</v>
      </c>
      <c r="H19" s="565">
        <f t="shared" si="0"/>
        <v>3.3722177545512722</v>
      </c>
      <c r="I19" s="565">
        <f>G19/G6*100</f>
        <v>2.217029530230969</v>
      </c>
      <c r="J19" s="564">
        <v>10723088</v>
      </c>
      <c r="K19" s="565">
        <f t="shared" si="1"/>
        <v>-7.0323071135610604</v>
      </c>
      <c r="L19" s="567">
        <f>J19/J6*100</f>
        <v>1.8013325417367994</v>
      </c>
      <c r="M19" s="564">
        <v>8452855</v>
      </c>
      <c r="N19" s="565">
        <f t="shared" si="2"/>
        <v>-21.171448000799771</v>
      </c>
      <c r="O19" s="567">
        <f>M19/M6*100</f>
        <v>1.3966738147311319</v>
      </c>
      <c r="P19" s="268">
        <v>11259778</v>
      </c>
      <c r="Q19" s="568">
        <v>1.8721779334902635</v>
      </c>
      <c r="R19" s="569">
        <v>1.6874119574328963</v>
      </c>
      <c r="S19" s="268">
        <v>11491283</v>
      </c>
      <c r="T19" s="568">
        <v>2.0560352077989563</v>
      </c>
      <c r="U19" s="570">
        <v>1.7549005073191477</v>
      </c>
      <c r="V19" s="268">
        <v>10888852</v>
      </c>
      <c r="W19" s="568">
        <v>-5.2425042530063877</v>
      </c>
      <c r="X19" s="570">
        <v>1.7975538395079989</v>
      </c>
      <c r="Y19" s="268">
        <v>12448090</v>
      </c>
      <c r="Z19" s="568">
        <v>14.319581164295371</v>
      </c>
      <c r="AA19" s="570">
        <v>2.0304539763604965</v>
      </c>
      <c r="AB19" s="268">
        <v>12421826</v>
      </c>
      <c r="AC19" s="550">
        <v>-0.21098819176275185</v>
      </c>
      <c r="AD19" s="570">
        <v>1.9631096006309536</v>
      </c>
    </row>
    <row r="20" spans="1:87" s="228" customFormat="1" ht="13.5" customHeight="1" x14ac:dyDescent="0.15">
      <c r="A20" s="571" t="s">
        <v>357</v>
      </c>
      <c r="B20" s="572"/>
      <c r="C20" s="572"/>
      <c r="D20" s="573"/>
      <c r="E20" s="574"/>
      <c r="F20" s="574"/>
      <c r="G20" s="573"/>
      <c r="H20" s="574"/>
      <c r="I20" s="574"/>
      <c r="J20" s="573"/>
      <c r="K20" s="574"/>
      <c r="L20" s="574"/>
      <c r="M20" s="573"/>
      <c r="N20" s="574"/>
      <c r="O20" s="574"/>
      <c r="P20" s="572"/>
      <c r="Q20" s="572"/>
      <c r="R20" s="572"/>
      <c r="S20" s="572"/>
      <c r="T20" s="572"/>
      <c r="U20" s="572"/>
      <c r="V20" s="572"/>
      <c r="W20" s="572"/>
      <c r="Y20" s="572"/>
      <c r="Z20" s="717" t="s">
        <v>418</v>
      </c>
      <c r="AA20" s="717"/>
      <c r="AB20" s="717"/>
      <c r="AC20" s="717"/>
      <c r="AD20" s="717"/>
      <c r="AE20" s="575"/>
      <c r="AF20" s="575"/>
      <c r="AG20" s="575"/>
      <c r="AH20" s="572"/>
      <c r="AI20" s="572"/>
      <c r="AJ20" s="572"/>
      <c r="AK20" s="572"/>
      <c r="AL20" s="572"/>
      <c r="AM20" s="572"/>
      <c r="AN20" s="572"/>
      <c r="AO20" s="572"/>
      <c r="AP20" s="572"/>
      <c r="AQ20" s="572"/>
      <c r="AR20" s="572"/>
      <c r="AS20" s="572"/>
      <c r="AT20" s="572"/>
      <c r="AU20" s="572"/>
      <c r="AV20" s="572"/>
      <c r="AW20" s="572"/>
      <c r="AX20" s="572"/>
      <c r="AY20" s="572"/>
      <c r="AZ20" s="572"/>
      <c r="BA20" s="572"/>
      <c r="BB20" s="572"/>
      <c r="BD20" s="572"/>
      <c r="BE20" s="572"/>
      <c r="BF20" s="572"/>
      <c r="BG20" s="572"/>
      <c r="BH20" s="572"/>
      <c r="BJ20" s="572"/>
      <c r="BK20" s="572"/>
      <c r="BL20" s="572"/>
      <c r="BM20" s="572"/>
      <c r="BN20" s="572"/>
      <c r="BP20" s="572"/>
      <c r="BQ20" s="572"/>
      <c r="BR20" s="572"/>
      <c r="BT20" s="572"/>
      <c r="BV20" s="572"/>
      <c r="BW20" s="572"/>
      <c r="BX20" s="572"/>
      <c r="BY20" s="572"/>
      <c r="BZ20" s="572"/>
      <c r="CA20" s="279" t="s">
        <v>358</v>
      </c>
      <c r="CB20" s="572"/>
      <c r="CC20" s="572"/>
      <c r="CD20" s="572"/>
      <c r="CE20" s="572"/>
      <c r="CF20" s="572"/>
      <c r="CG20" s="572"/>
      <c r="CH20" s="572"/>
      <c r="CI20" s="572"/>
    </row>
    <row r="21" spans="1:87" s="140" customFormat="1" x14ac:dyDescent="0.15">
      <c r="A21" s="576" t="s">
        <v>302</v>
      </c>
      <c r="D21" s="519"/>
      <c r="E21" s="519"/>
      <c r="F21" s="519"/>
      <c r="G21" s="519"/>
      <c r="H21" s="519"/>
      <c r="I21" s="519"/>
      <c r="J21" s="519"/>
      <c r="K21" s="519"/>
      <c r="L21" s="519"/>
      <c r="M21" s="519"/>
      <c r="N21" s="519"/>
      <c r="O21" s="519"/>
      <c r="T21" s="228"/>
      <c r="U21" s="228"/>
      <c r="Z21" s="741" t="s">
        <v>359</v>
      </c>
      <c r="AA21" s="741"/>
      <c r="AB21" s="741"/>
      <c r="AC21" s="741"/>
      <c r="AD21" s="741"/>
      <c r="AE21" s="99"/>
      <c r="AF21" s="99"/>
      <c r="AG21" s="92"/>
      <c r="AH21" s="228"/>
      <c r="AI21" s="228"/>
      <c r="AJ21" s="228"/>
      <c r="AK21" s="228"/>
      <c r="AL21" s="228"/>
      <c r="AM21" s="228"/>
      <c r="AN21" s="228"/>
      <c r="AO21" s="228"/>
      <c r="AP21" s="228"/>
      <c r="AQ21" s="228"/>
      <c r="AR21" s="228"/>
      <c r="AS21" s="228"/>
      <c r="AT21" s="228"/>
      <c r="AU21" s="228"/>
      <c r="AV21" s="228"/>
      <c r="AW21" s="228"/>
      <c r="AX21" s="228"/>
      <c r="AY21" s="228"/>
      <c r="AZ21" s="228"/>
      <c r="BA21" s="228"/>
      <c r="BB21" s="228"/>
      <c r="BD21" s="228"/>
      <c r="BE21" s="228"/>
      <c r="BF21" s="228"/>
      <c r="BG21" s="228"/>
      <c r="BH21" s="228"/>
      <c r="BJ21" s="228"/>
      <c r="BK21" s="228"/>
      <c r="BL21" s="228"/>
      <c r="BM21" s="228"/>
      <c r="BN21" s="228"/>
      <c r="BP21" s="228"/>
      <c r="BQ21" s="228"/>
      <c r="BR21" s="228"/>
      <c r="BT21" s="228"/>
      <c r="BV21" s="228"/>
      <c r="BW21" s="228"/>
      <c r="BX21" s="228"/>
      <c r="BY21" s="228"/>
      <c r="BZ21" s="228"/>
      <c r="CA21" s="279" t="s">
        <v>359</v>
      </c>
      <c r="CB21" s="228"/>
      <c r="CC21" s="228"/>
      <c r="CD21" s="228"/>
      <c r="CE21" s="228"/>
      <c r="CF21" s="228"/>
      <c r="CG21" s="228"/>
      <c r="CH21" s="228"/>
    </row>
    <row r="22" spans="1:87" ht="15" customHeight="1" x14ac:dyDescent="0.15">
      <c r="A22" s="577"/>
      <c r="Y22" s="142"/>
    </row>
  </sheetData>
  <mergeCells count="11">
    <mergeCell ref="Z20:AD20"/>
    <mergeCell ref="Z21:AD21"/>
    <mergeCell ref="AB3:AD3"/>
    <mergeCell ref="P3:R3"/>
    <mergeCell ref="S3:U3"/>
    <mergeCell ref="Y3:AA3"/>
    <mergeCell ref="D3:F3"/>
    <mergeCell ref="G3:I3"/>
    <mergeCell ref="J3:L3"/>
    <mergeCell ref="M3:O3"/>
    <mergeCell ref="V3:X3"/>
  </mergeCells>
  <phoneticPr fontId="16"/>
  <pageMargins left="0.39370078740157483" right="0" top="0.98425196850393704" bottom="0.39370078740157483" header="0.39370078740157483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8"/>
  <sheetViews>
    <sheetView showGridLines="0" view="pageBreakPreview" zoomScale="80" zoomScaleNormal="100" zoomScaleSheetLayoutView="80" workbookViewId="0">
      <pane ySplit="7" topLeftCell="A8" activePane="bottomLeft" state="frozen"/>
      <selection pane="bottomLeft" activeCell="AZ2" sqref="AZ2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7109375" style="1" hidden="1" customWidth="1"/>
    <col min="7" max="7" width="1.28515625" style="1" hidden="1" customWidth="1"/>
    <col min="8" max="8" width="14.71093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7109375" style="1" hidden="1" customWidth="1"/>
    <col min="13" max="13" width="1.28515625" style="1" hidden="1" customWidth="1"/>
    <col min="14" max="14" width="14.7109375" style="1" hidden="1" customWidth="1"/>
    <col min="15" max="15" width="1.28515625" style="1" hidden="1" customWidth="1"/>
    <col min="16" max="16" width="8.5703125" style="1" hidden="1" customWidth="1"/>
    <col min="17" max="17" width="0.85546875" style="1" hidden="1" customWidth="1"/>
    <col min="18" max="18" width="8.5703125" style="1" hidden="1" customWidth="1"/>
    <col min="19" max="19" width="0.85546875" style="1" hidden="1" customWidth="1"/>
    <col min="20" max="20" width="14.2851562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5703125" style="1" hidden="1" customWidth="1"/>
    <col min="25" max="25" width="0.85546875" style="1" hidden="1" customWidth="1"/>
    <col min="26" max="26" width="14.2851562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5703125" style="1" hidden="1" customWidth="1"/>
    <col min="31" max="31" width="0.85546875" style="1" hidden="1" customWidth="1"/>
    <col min="32" max="32" width="14.2851562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5703125" style="1" hidden="1" customWidth="1"/>
    <col min="37" max="37" width="0.85546875" style="1" hidden="1" customWidth="1"/>
    <col min="38" max="38" width="14.2851562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5703125" style="1" hidden="1" customWidth="1"/>
    <col min="43" max="43" width="0.85546875" style="1" hidden="1" customWidth="1"/>
    <col min="44" max="44" width="14.2851562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5703125" style="1" hidden="1" customWidth="1"/>
    <col min="49" max="49" width="0.85546875" style="1" hidden="1" customWidth="1"/>
    <col min="50" max="50" width="14.28515625" style="1" hidden="1" customWidth="1"/>
    <col min="51" max="51" width="0.85546875" style="1" hidden="1" customWidth="1"/>
    <col min="52" max="52" width="10.7109375" style="1" customWidth="1"/>
    <col min="53" max="53" width="0.85546875" style="1" customWidth="1"/>
    <col min="54" max="54" width="8.5703125" style="1" customWidth="1"/>
    <col min="55" max="55" width="0.85546875" style="1" customWidth="1"/>
    <col min="56" max="56" width="14.28515625" style="1" customWidth="1"/>
    <col min="57" max="57" width="0.85546875" style="1" customWidth="1"/>
    <col min="58" max="58" width="8.5703125" style="1" customWidth="1"/>
    <col min="59" max="59" width="0.85546875" style="1" customWidth="1"/>
    <col min="60" max="60" width="8.5703125" style="1" customWidth="1"/>
    <col min="61" max="61" width="0.85546875" style="1" customWidth="1"/>
    <col min="62" max="62" width="14.2851562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5703125" style="1" customWidth="1"/>
    <col min="67" max="67" width="0.85546875" style="1" customWidth="1"/>
    <col min="68" max="68" width="14.2851562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5703125" style="1" customWidth="1"/>
    <col min="73" max="73" width="0.85546875" style="1" customWidth="1"/>
    <col min="74" max="74" width="14.2851562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14.28515625" style="1" customWidth="1"/>
    <col min="81" max="81" width="0.85546875" style="1" customWidth="1"/>
    <col min="82" max="16384" width="9.140625" style="1"/>
  </cols>
  <sheetData>
    <row r="1" spans="1:84" ht="22.5" customHeight="1" x14ac:dyDescent="0.15">
      <c r="A1" s="598" t="s">
        <v>271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</row>
    <row r="2" spans="1:84" ht="22.5" customHeight="1" thickBot="1" x14ac:dyDescent="0.2">
      <c r="A2" s="269" t="s">
        <v>0</v>
      </c>
      <c r="B2" s="270"/>
      <c r="C2" s="27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>
        <f>SUM(AM9:AM32)</f>
        <v>0</v>
      </c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59"/>
    </row>
    <row r="3" spans="1:84" ht="20.100000000000001" customHeight="1" thickTop="1" x14ac:dyDescent="0.15">
      <c r="A3" s="602" t="s">
        <v>62</v>
      </c>
      <c r="B3" s="602"/>
      <c r="C3" s="603"/>
      <c r="D3" s="89" t="s">
        <v>441</v>
      </c>
      <c r="E3" s="90"/>
      <c r="F3" s="90"/>
      <c r="G3" s="90"/>
      <c r="H3" s="90"/>
      <c r="I3" s="27"/>
      <c r="J3" s="89" t="s">
        <v>442</v>
      </c>
      <c r="K3" s="90"/>
      <c r="L3" s="90"/>
      <c r="M3" s="90"/>
      <c r="N3" s="90"/>
      <c r="O3" s="27"/>
      <c r="P3" s="89" t="s">
        <v>33</v>
      </c>
      <c r="Q3" s="90"/>
      <c r="R3" s="90"/>
      <c r="S3" s="90"/>
      <c r="T3" s="90"/>
      <c r="U3" s="27"/>
      <c r="V3" s="89" t="s">
        <v>34</v>
      </c>
      <c r="W3" s="90"/>
      <c r="X3" s="90"/>
      <c r="Y3" s="90"/>
      <c r="Z3" s="90"/>
      <c r="AA3" s="27"/>
      <c r="AB3" s="89" t="s">
        <v>36</v>
      </c>
      <c r="AC3" s="90"/>
      <c r="AD3" s="90"/>
      <c r="AE3" s="90"/>
      <c r="AF3" s="90"/>
      <c r="AG3" s="27"/>
      <c r="AH3" s="89" t="s">
        <v>37</v>
      </c>
      <c r="AI3" s="90"/>
      <c r="AJ3" s="90"/>
      <c r="AK3" s="90"/>
      <c r="AL3" s="90"/>
      <c r="AM3" s="27"/>
      <c r="AN3" s="89" t="s">
        <v>41</v>
      </c>
      <c r="AO3" s="90"/>
      <c r="AP3" s="90"/>
      <c r="AQ3" s="90"/>
      <c r="AR3" s="90"/>
      <c r="AS3" s="27"/>
      <c r="AT3" s="89" t="s">
        <v>106</v>
      </c>
      <c r="AU3" s="90"/>
      <c r="AV3" s="90"/>
      <c r="AW3" s="90"/>
      <c r="AX3" s="90"/>
      <c r="AY3" s="27"/>
      <c r="AZ3" s="89" t="s">
        <v>395</v>
      </c>
      <c r="BA3" s="90"/>
      <c r="BB3" s="90"/>
      <c r="BC3" s="90"/>
      <c r="BD3" s="90"/>
      <c r="BE3" s="27"/>
      <c r="BF3" s="89" t="s">
        <v>396</v>
      </c>
      <c r="BG3" s="90"/>
      <c r="BH3" s="90"/>
      <c r="BI3" s="90"/>
      <c r="BJ3" s="90"/>
      <c r="BK3" s="27"/>
      <c r="BL3" s="89" t="s">
        <v>397</v>
      </c>
      <c r="BM3" s="90"/>
      <c r="BN3" s="90"/>
      <c r="BO3" s="90"/>
      <c r="BP3" s="90"/>
      <c r="BQ3" s="27"/>
      <c r="BR3" s="89" t="s">
        <v>398</v>
      </c>
      <c r="BS3" s="90"/>
      <c r="BT3" s="90"/>
      <c r="BU3" s="90"/>
      <c r="BV3" s="90"/>
      <c r="BW3" s="27"/>
      <c r="BX3" s="89" t="s">
        <v>422</v>
      </c>
      <c r="BY3" s="90"/>
      <c r="BZ3" s="90"/>
      <c r="CA3" s="90"/>
      <c r="CB3" s="90"/>
      <c r="CC3" s="27"/>
      <c r="CD3" s="599" t="s">
        <v>53</v>
      </c>
    </row>
    <row r="4" spans="1:84" ht="20.100000000000001" customHeight="1" x14ac:dyDescent="0.15">
      <c r="A4" s="604"/>
      <c r="B4" s="604"/>
      <c r="C4" s="605"/>
      <c r="D4" s="260"/>
      <c r="E4" s="261"/>
      <c r="F4" s="261"/>
      <c r="G4" s="261"/>
      <c r="H4" s="261"/>
      <c r="I4" s="262"/>
      <c r="J4" s="260"/>
      <c r="K4" s="261"/>
      <c r="L4" s="261"/>
      <c r="M4" s="261"/>
      <c r="N4" s="261"/>
      <c r="O4" s="262"/>
      <c r="P4" s="260"/>
      <c r="Q4" s="261"/>
      <c r="R4" s="261"/>
      <c r="S4" s="261"/>
      <c r="T4" s="261"/>
      <c r="U4" s="262"/>
      <c r="V4" s="260"/>
      <c r="W4" s="261"/>
      <c r="X4" s="261"/>
      <c r="Y4" s="261"/>
      <c r="Z4" s="261"/>
      <c r="AA4" s="262"/>
      <c r="AB4" s="260"/>
      <c r="AC4" s="261"/>
      <c r="AD4" s="261"/>
      <c r="AE4" s="261"/>
      <c r="AF4" s="261"/>
      <c r="AG4" s="262"/>
      <c r="AH4" s="260"/>
      <c r="AI4" s="261"/>
      <c r="AJ4" s="261"/>
      <c r="AK4" s="261"/>
      <c r="AL4" s="261"/>
      <c r="AM4" s="262"/>
      <c r="AN4" s="260"/>
      <c r="AO4" s="261"/>
      <c r="AP4" s="261"/>
      <c r="AQ4" s="261"/>
      <c r="AR4" s="261"/>
      <c r="AS4" s="262"/>
      <c r="AT4" s="260"/>
      <c r="AU4" s="261"/>
      <c r="AV4" s="261"/>
      <c r="AW4" s="261"/>
      <c r="AX4" s="261"/>
      <c r="AY4" s="262"/>
      <c r="AZ4" s="621" t="s">
        <v>392</v>
      </c>
      <c r="BA4" s="622"/>
      <c r="BB4" s="622"/>
      <c r="BC4" s="623"/>
      <c r="BD4" s="621" t="s">
        <v>393</v>
      </c>
      <c r="BE4" s="623"/>
      <c r="BF4" s="621" t="s">
        <v>423</v>
      </c>
      <c r="BG4" s="622"/>
      <c r="BH4" s="622"/>
      <c r="BI4" s="623"/>
      <c r="BJ4" s="621" t="s">
        <v>394</v>
      </c>
      <c r="BK4" s="623"/>
      <c r="BL4" s="621" t="s">
        <v>399</v>
      </c>
      <c r="BM4" s="622"/>
      <c r="BN4" s="622"/>
      <c r="BO4" s="623"/>
      <c r="BP4" s="621" t="s">
        <v>400</v>
      </c>
      <c r="BQ4" s="623"/>
      <c r="BR4" s="621" t="s">
        <v>401</v>
      </c>
      <c r="BS4" s="622"/>
      <c r="BT4" s="622"/>
      <c r="BU4" s="623"/>
      <c r="BV4" s="621" t="s">
        <v>402</v>
      </c>
      <c r="BW4" s="623"/>
      <c r="BX4" s="621" t="s">
        <v>424</v>
      </c>
      <c r="BY4" s="622"/>
      <c r="BZ4" s="622"/>
      <c r="CA4" s="623"/>
      <c r="CB4" s="621" t="s">
        <v>425</v>
      </c>
      <c r="CC4" s="623"/>
      <c r="CD4" s="600"/>
    </row>
    <row r="5" spans="1:84" ht="21" customHeight="1" x14ac:dyDescent="0.15">
      <c r="A5" s="604"/>
      <c r="B5" s="604"/>
      <c r="C5" s="605"/>
      <c r="D5" s="608" t="s">
        <v>46</v>
      </c>
      <c r="E5" s="609"/>
      <c r="F5" s="608" t="s">
        <v>47</v>
      </c>
      <c r="G5" s="609"/>
      <c r="H5" s="620" t="s">
        <v>48</v>
      </c>
      <c r="I5" s="613"/>
      <c r="J5" s="608" t="s">
        <v>46</v>
      </c>
      <c r="K5" s="609"/>
      <c r="L5" s="608" t="s">
        <v>47</v>
      </c>
      <c r="M5" s="609"/>
      <c r="N5" s="620" t="s">
        <v>48</v>
      </c>
      <c r="O5" s="613"/>
      <c r="P5" s="608" t="s">
        <v>46</v>
      </c>
      <c r="Q5" s="609"/>
      <c r="R5" s="608" t="s">
        <v>47</v>
      </c>
      <c r="S5" s="609"/>
      <c r="T5" s="612" t="s">
        <v>63</v>
      </c>
      <c r="U5" s="613"/>
      <c r="V5" s="608" t="s">
        <v>46</v>
      </c>
      <c r="W5" s="609"/>
      <c r="X5" s="608" t="s">
        <v>47</v>
      </c>
      <c r="Y5" s="609"/>
      <c r="Z5" s="612" t="s">
        <v>63</v>
      </c>
      <c r="AA5" s="613"/>
      <c r="AB5" s="608" t="s">
        <v>46</v>
      </c>
      <c r="AC5" s="609"/>
      <c r="AD5" s="608" t="s">
        <v>47</v>
      </c>
      <c r="AE5" s="609"/>
      <c r="AF5" s="612" t="s">
        <v>63</v>
      </c>
      <c r="AG5" s="613"/>
      <c r="AH5" s="608" t="s">
        <v>46</v>
      </c>
      <c r="AI5" s="609"/>
      <c r="AJ5" s="608" t="s">
        <v>47</v>
      </c>
      <c r="AK5" s="609"/>
      <c r="AL5" s="612" t="s">
        <v>63</v>
      </c>
      <c r="AM5" s="613"/>
      <c r="AN5" s="608" t="s">
        <v>46</v>
      </c>
      <c r="AO5" s="609"/>
      <c r="AP5" s="608" t="s">
        <v>47</v>
      </c>
      <c r="AQ5" s="609"/>
      <c r="AR5" s="612" t="s">
        <v>63</v>
      </c>
      <c r="AS5" s="613"/>
      <c r="AT5" s="608" t="s">
        <v>46</v>
      </c>
      <c r="AU5" s="609"/>
      <c r="AV5" s="608" t="s">
        <v>47</v>
      </c>
      <c r="AW5" s="609"/>
      <c r="AX5" s="612" t="s">
        <v>63</v>
      </c>
      <c r="AY5" s="613"/>
      <c r="AZ5" s="608" t="s">
        <v>46</v>
      </c>
      <c r="BA5" s="609"/>
      <c r="BB5" s="608" t="s">
        <v>47</v>
      </c>
      <c r="BC5" s="609"/>
      <c r="BD5" s="612" t="s">
        <v>63</v>
      </c>
      <c r="BE5" s="613"/>
      <c r="BF5" s="608" t="s">
        <v>46</v>
      </c>
      <c r="BG5" s="609"/>
      <c r="BH5" s="608" t="s">
        <v>47</v>
      </c>
      <c r="BI5" s="609"/>
      <c r="BJ5" s="612" t="s">
        <v>63</v>
      </c>
      <c r="BK5" s="613"/>
      <c r="BL5" s="608" t="s">
        <v>46</v>
      </c>
      <c r="BM5" s="609"/>
      <c r="BN5" s="608" t="s">
        <v>47</v>
      </c>
      <c r="BO5" s="609"/>
      <c r="BP5" s="612" t="s">
        <v>63</v>
      </c>
      <c r="BQ5" s="613"/>
      <c r="BR5" s="608" t="s">
        <v>46</v>
      </c>
      <c r="BS5" s="609"/>
      <c r="BT5" s="608" t="s">
        <v>47</v>
      </c>
      <c r="BU5" s="609"/>
      <c r="BV5" s="612" t="s">
        <v>63</v>
      </c>
      <c r="BW5" s="613"/>
      <c r="BX5" s="608" t="s">
        <v>46</v>
      </c>
      <c r="BY5" s="609"/>
      <c r="BZ5" s="608" t="s">
        <v>47</v>
      </c>
      <c r="CA5" s="609"/>
      <c r="CB5" s="612" t="s">
        <v>63</v>
      </c>
      <c r="CC5" s="613"/>
      <c r="CD5" s="600"/>
    </row>
    <row r="6" spans="1:84" ht="21" customHeight="1" x14ac:dyDescent="0.15">
      <c r="A6" s="606"/>
      <c r="B6" s="606"/>
      <c r="C6" s="607"/>
      <c r="D6" s="610"/>
      <c r="E6" s="611"/>
      <c r="F6" s="610"/>
      <c r="G6" s="611"/>
      <c r="H6" s="614"/>
      <c r="I6" s="615"/>
      <c r="J6" s="610"/>
      <c r="K6" s="611"/>
      <c r="L6" s="610"/>
      <c r="M6" s="611"/>
      <c r="N6" s="614"/>
      <c r="O6" s="615"/>
      <c r="P6" s="610"/>
      <c r="Q6" s="611"/>
      <c r="R6" s="610"/>
      <c r="S6" s="611"/>
      <c r="T6" s="614"/>
      <c r="U6" s="615"/>
      <c r="V6" s="610"/>
      <c r="W6" s="611"/>
      <c r="X6" s="610"/>
      <c r="Y6" s="611"/>
      <c r="Z6" s="614"/>
      <c r="AA6" s="615"/>
      <c r="AB6" s="610"/>
      <c r="AC6" s="611"/>
      <c r="AD6" s="610"/>
      <c r="AE6" s="611"/>
      <c r="AF6" s="614"/>
      <c r="AG6" s="615"/>
      <c r="AH6" s="610"/>
      <c r="AI6" s="611"/>
      <c r="AJ6" s="610"/>
      <c r="AK6" s="611"/>
      <c r="AL6" s="614"/>
      <c r="AM6" s="615"/>
      <c r="AN6" s="610"/>
      <c r="AO6" s="611"/>
      <c r="AP6" s="610"/>
      <c r="AQ6" s="611"/>
      <c r="AR6" s="614"/>
      <c r="AS6" s="615"/>
      <c r="AT6" s="610"/>
      <c r="AU6" s="611"/>
      <c r="AV6" s="610"/>
      <c r="AW6" s="611"/>
      <c r="AX6" s="614"/>
      <c r="AY6" s="615"/>
      <c r="AZ6" s="610"/>
      <c r="BA6" s="611"/>
      <c r="BB6" s="610"/>
      <c r="BC6" s="611"/>
      <c r="BD6" s="614"/>
      <c r="BE6" s="615"/>
      <c r="BF6" s="610"/>
      <c r="BG6" s="611"/>
      <c r="BH6" s="610"/>
      <c r="BI6" s="611"/>
      <c r="BJ6" s="614"/>
      <c r="BK6" s="615"/>
      <c r="BL6" s="610"/>
      <c r="BM6" s="611"/>
      <c r="BN6" s="610"/>
      <c r="BO6" s="611"/>
      <c r="BP6" s="614"/>
      <c r="BQ6" s="615"/>
      <c r="BR6" s="610"/>
      <c r="BS6" s="611"/>
      <c r="BT6" s="610"/>
      <c r="BU6" s="611"/>
      <c r="BV6" s="614"/>
      <c r="BW6" s="615"/>
      <c r="BX6" s="610"/>
      <c r="BY6" s="611"/>
      <c r="BZ6" s="610"/>
      <c r="CA6" s="611"/>
      <c r="CB6" s="614"/>
      <c r="CC6" s="615"/>
      <c r="CD6" s="601"/>
    </row>
    <row r="7" spans="1:84" s="2" customFormat="1" ht="24.75" customHeight="1" x14ac:dyDescent="0.15">
      <c r="A7" s="618" t="s">
        <v>93</v>
      </c>
      <c r="B7" s="618"/>
      <c r="C7" s="619"/>
      <c r="D7" s="285">
        <f>SUM(D9:D32)</f>
        <v>365</v>
      </c>
      <c r="E7" s="83"/>
      <c r="F7" s="57">
        <f>SUM(F9:F32)</f>
        <v>9046</v>
      </c>
      <c r="G7" s="83"/>
      <c r="H7" s="57">
        <f>SUM(H9:H32)</f>
        <v>16527815</v>
      </c>
      <c r="I7" s="84"/>
      <c r="J7" s="286">
        <f>SUM(J9:J32)</f>
        <v>354</v>
      </c>
      <c r="K7" s="57"/>
      <c r="L7" s="57">
        <f>SUM(L9:L32)</f>
        <v>8921</v>
      </c>
      <c r="M7" s="57"/>
      <c r="N7" s="57">
        <f>SUM(N9:N32)</f>
        <v>16370480</v>
      </c>
      <c r="O7" s="82"/>
      <c r="P7" s="286">
        <f>SUM(P9:P32)</f>
        <v>318</v>
      </c>
      <c r="Q7" s="57"/>
      <c r="R7" s="57">
        <f>SUM(R9:R32)</f>
        <v>8288</v>
      </c>
      <c r="S7" s="57"/>
      <c r="T7" s="57">
        <f>SUM(T9:T32)</f>
        <v>15669920</v>
      </c>
      <c r="U7" s="82"/>
      <c r="V7" s="286">
        <f>SUM(V9:V32)</f>
        <v>324</v>
      </c>
      <c r="W7" s="57"/>
      <c r="X7" s="57">
        <f>SUM(X9:X32)</f>
        <v>8144</v>
      </c>
      <c r="Y7" s="57"/>
      <c r="Z7" s="57">
        <f>SUM(Z9:Z32)</f>
        <v>16002273</v>
      </c>
      <c r="AA7" s="82"/>
      <c r="AB7" s="286">
        <f>SUM(AB9:AB32)</f>
        <v>306</v>
      </c>
      <c r="AC7" s="57"/>
      <c r="AD7" s="57">
        <f>SUM(AD9:AD32)</f>
        <v>8063</v>
      </c>
      <c r="AE7" s="57"/>
      <c r="AF7" s="57">
        <f>SUM(AF9:AF32)</f>
        <v>15493668</v>
      </c>
      <c r="AG7" s="57"/>
      <c r="AH7" s="286">
        <f>SUM(AH9:AH32)</f>
        <v>301</v>
      </c>
      <c r="AI7" s="57"/>
      <c r="AJ7" s="57">
        <f>SUM(AJ9:AJ32)</f>
        <v>8037</v>
      </c>
      <c r="AK7" s="57"/>
      <c r="AL7" s="57">
        <f>SUM(AL9:AL32)</f>
        <v>16214140</v>
      </c>
      <c r="AM7" s="82"/>
      <c r="AN7" s="286">
        <f>SUM(AN9:AN32)</f>
        <v>293</v>
      </c>
      <c r="AO7" s="57"/>
      <c r="AP7" s="57">
        <f>SUM(AP9:AP32)</f>
        <v>7951</v>
      </c>
      <c r="AQ7" s="57"/>
      <c r="AR7" s="57">
        <f>SUM(AR9:AR32)</f>
        <v>16752122</v>
      </c>
      <c r="AS7" s="82"/>
      <c r="AT7" s="57">
        <f>SUM(AT9:AT32)</f>
        <v>278</v>
      </c>
      <c r="AU7" s="57"/>
      <c r="AV7" s="57">
        <f>SUM(AV9:AV32)</f>
        <v>7865</v>
      </c>
      <c r="AW7" s="57"/>
      <c r="AX7" s="57">
        <f>SUM(AX9:AX32)</f>
        <v>15730041</v>
      </c>
      <c r="AY7" s="57"/>
      <c r="AZ7" s="286">
        <v>238</v>
      </c>
      <c r="BA7" s="57"/>
      <c r="BB7" s="57">
        <v>7310</v>
      </c>
      <c r="BC7" s="57">
        <v>0</v>
      </c>
      <c r="BD7" s="57">
        <v>17308143</v>
      </c>
      <c r="BE7" s="287"/>
      <c r="BF7" s="286">
        <v>242</v>
      </c>
      <c r="BG7" s="57"/>
      <c r="BH7" s="57">
        <v>7240</v>
      </c>
      <c r="BI7" s="57"/>
      <c r="BJ7" s="57">
        <v>18845514</v>
      </c>
      <c r="BK7" s="287"/>
      <c r="BL7" s="286">
        <v>218</v>
      </c>
      <c r="BM7" s="57"/>
      <c r="BN7" s="57">
        <v>7687</v>
      </c>
      <c r="BO7" s="57"/>
      <c r="BP7" s="57">
        <v>17041257</v>
      </c>
      <c r="BQ7" s="287"/>
      <c r="BR7" s="286">
        <v>210</v>
      </c>
      <c r="BS7" s="57"/>
      <c r="BT7" s="57">
        <v>7575</v>
      </c>
      <c r="BU7" s="57"/>
      <c r="BV7" s="57">
        <v>17441961</v>
      </c>
      <c r="BW7" s="287"/>
      <c r="BX7" s="286">
        <v>210</v>
      </c>
      <c r="BY7" s="57"/>
      <c r="BZ7" s="57">
        <v>7376</v>
      </c>
      <c r="CA7" s="57"/>
      <c r="CB7" s="596">
        <v>17507346</v>
      </c>
      <c r="CC7" s="287"/>
      <c r="CD7" s="18" t="s">
        <v>4</v>
      </c>
    </row>
    <row r="8" spans="1:84" s="2" customFormat="1" ht="5.25" customHeight="1" x14ac:dyDescent="0.15">
      <c r="A8" s="14"/>
      <c r="B8" s="15"/>
      <c r="C8" s="16"/>
      <c r="D8" s="288"/>
      <c r="E8" s="60"/>
      <c r="F8" s="60"/>
      <c r="G8" s="60"/>
      <c r="H8" s="60"/>
      <c r="I8" s="61"/>
      <c r="J8" s="79"/>
      <c r="K8" s="62"/>
      <c r="L8" s="62"/>
      <c r="M8" s="62"/>
      <c r="N8" s="62"/>
      <c r="O8" s="63"/>
      <c r="P8" s="289"/>
      <c r="Q8" s="31"/>
      <c r="R8" s="31"/>
      <c r="S8" s="31"/>
      <c r="T8" s="31"/>
      <c r="U8" s="32"/>
      <c r="V8" s="289"/>
      <c r="W8" s="31"/>
      <c r="X8" s="31"/>
      <c r="Y8" s="31"/>
      <c r="Z8" s="31"/>
      <c r="AA8" s="32"/>
      <c r="AB8" s="31"/>
      <c r="AC8" s="31"/>
      <c r="AD8" s="31"/>
      <c r="AE8" s="31"/>
      <c r="AF8" s="31"/>
      <c r="AG8" s="31"/>
      <c r="AH8" s="289"/>
      <c r="AI8" s="31"/>
      <c r="AJ8" s="31"/>
      <c r="AK8" s="31"/>
      <c r="AL8" s="31"/>
      <c r="AM8" s="32"/>
      <c r="AN8" s="79"/>
      <c r="AO8" s="62"/>
      <c r="AP8" s="62"/>
      <c r="AQ8" s="62"/>
      <c r="AR8" s="62"/>
      <c r="AS8" s="63"/>
      <c r="AT8" s="62"/>
      <c r="AU8" s="62"/>
      <c r="AV8" s="62"/>
      <c r="AW8" s="62"/>
      <c r="AX8" s="62"/>
      <c r="AY8" s="62"/>
      <c r="AZ8" s="106"/>
      <c r="BA8" s="107"/>
      <c r="BB8" s="107"/>
      <c r="BC8" s="107"/>
      <c r="BD8" s="62"/>
      <c r="BE8" s="63"/>
      <c r="BF8" s="79"/>
      <c r="BG8" s="62"/>
      <c r="BH8" s="62"/>
      <c r="BI8" s="62"/>
      <c r="BJ8" s="62"/>
      <c r="BK8" s="108"/>
      <c r="BL8" s="79"/>
      <c r="BM8" s="62"/>
      <c r="BN8" s="62"/>
      <c r="BO8" s="62"/>
      <c r="BP8" s="62"/>
      <c r="BQ8" s="108"/>
      <c r="BR8" s="79"/>
      <c r="BS8" s="62"/>
      <c r="BT8" s="62"/>
      <c r="BU8" s="62"/>
      <c r="BV8" s="62"/>
      <c r="BW8" s="108"/>
      <c r="BX8" s="79"/>
      <c r="BY8" s="62"/>
      <c r="BZ8" s="62"/>
      <c r="CA8" s="62"/>
      <c r="CB8" s="62"/>
      <c r="CC8" s="108"/>
      <c r="CD8" s="11"/>
    </row>
    <row r="9" spans="1:84" ht="22.5" customHeight="1" x14ac:dyDescent="0.15">
      <c r="A9" s="103" t="s">
        <v>289</v>
      </c>
      <c r="B9" s="30" t="s">
        <v>72</v>
      </c>
      <c r="C9" s="42"/>
      <c r="D9" s="64">
        <v>140</v>
      </c>
      <c r="E9" s="65"/>
      <c r="F9" s="65">
        <v>4397</v>
      </c>
      <c r="G9" s="65"/>
      <c r="H9" s="65">
        <v>6862073</v>
      </c>
      <c r="I9" s="66"/>
      <c r="J9" s="67">
        <v>137</v>
      </c>
      <c r="K9" s="68"/>
      <c r="L9" s="68">
        <v>4416</v>
      </c>
      <c r="M9" s="68"/>
      <c r="N9" s="68">
        <v>7022339</v>
      </c>
      <c r="O9" s="69"/>
      <c r="P9" s="33">
        <v>122</v>
      </c>
      <c r="Q9" s="34"/>
      <c r="R9" s="34">
        <v>4040</v>
      </c>
      <c r="S9" s="34"/>
      <c r="T9" s="34">
        <v>6524931</v>
      </c>
      <c r="U9" s="35"/>
      <c r="V9" s="33">
        <v>123</v>
      </c>
      <c r="W9" s="34"/>
      <c r="X9" s="34">
        <v>3986</v>
      </c>
      <c r="Y9" s="34"/>
      <c r="Z9" s="34">
        <v>6960368</v>
      </c>
      <c r="AA9" s="35"/>
      <c r="AB9" s="34">
        <v>121</v>
      </c>
      <c r="AC9" s="34"/>
      <c r="AD9" s="34">
        <v>4025</v>
      </c>
      <c r="AE9" s="34"/>
      <c r="AF9" s="34">
        <v>6776475</v>
      </c>
      <c r="AG9" s="34"/>
      <c r="AH9" s="33">
        <v>118</v>
      </c>
      <c r="AI9" s="34"/>
      <c r="AJ9" s="34">
        <v>3969</v>
      </c>
      <c r="AK9" s="34"/>
      <c r="AL9" s="34">
        <v>6969942</v>
      </c>
      <c r="AM9" s="35"/>
      <c r="AN9" s="33">
        <v>117</v>
      </c>
      <c r="AO9" s="34"/>
      <c r="AP9" s="34">
        <v>4000</v>
      </c>
      <c r="AQ9" s="34"/>
      <c r="AR9" s="34">
        <v>7002418</v>
      </c>
      <c r="AS9" s="35"/>
      <c r="AT9" s="34">
        <v>116</v>
      </c>
      <c r="AU9" s="34"/>
      <c r="AV9" s="34">
        <v>4293</v>
      </c>
      <c r="AW9" s="34"/>
      <c r="AX9" s="34">
        <v>7803665</v>
      </c>
      <c r="AY9" s="68"/>
      <c r="AZ9" s="33">
        <v>105</v>
      </c>
      <c r="BA9" s="34"/>
      <c r="BB9" s="34">
        <v>3982</v>
      </c>
      <c r="BC9" s="34"/>
      <c r="BD9" s="34">
        <v>8679662</v>
      </c>
      <c r="BE9" s="111"/>
      <c r="BF9" s="33">
        <v>104</v>
      </c>
      <c r="BG9" s="34"/>
      <c r="BH9" s="34">
        <v>3944</v>
      </c>
      <c r="BI9" s="34"/>
      <c r="BJ9" s="34">
        <v>9416258</v>
      </c>
      <c r="BK9" s="111"/>
      <c r="BL9" s="33">
        <v>95</v>
      </c>
      <c r="BM9" s="34"/>
      <c r="BN9" s="34">
        <v>4337</v>
      </c>
      <c r="BO9" s="34"/>
      <c r="BP9" s="34">
        <v>9415126</v>
      </c>
      <c r="BQ9" s="111"/>
      <c r="BR9" s="33">
        <v>91</v>
      </c>
      <c r="BS9" s="34"/>
      <c r="BT9" s="34">
        <v>4255</v>
      </c>
      <c r="BU9" s="34"/>
      <c r="BV9" s="34">
        <v>9473646</v>
      </c>
      <c r="BW9" s="111"/>
      <c r="BX9" s="235">
        <v>91</v>
      </c>
      <c r="BY9" s="34"/>
      <c r="BZ9" s="235">
        <v>4069</v>
      </c>
      <c r="CA9" s="34"/>
      <c r="CB9" s="235">
        <v>9679784</v>
      </c>
      <c r="CC9" s="111"/>
      <c r="CD9" s="104" t="s">
        <v>292</v>
      </c>
    </row>
    <row r="10" spans="1:84" ht="22.5" customHeight="1" x14ac:dyDescent="0.15">
      <c r="A10" s="17">
        <v>10</v>
      </c>
      <c r="B10" s="30" t="s">
        <v>73</v>
      </c>
      <c r="C10" s="42"/>
      <c r="D10" s="64">
        <v>10</v>
      </c>
      <c r="E10" s="65"/>
      <c r="F10" s="65">
        <v>259</v>
      </c>
      <c r="G10" s="65"/>
      <c r="H10" s="65">
        <v>1676970</v>
      </c>
      <c r="I10" s="66"/>
      <c r="J10" s="67">
        <v>9</v>
      </c>
      <c r="K10" s="68"/>
      <c r="L10" s="68">
        <v>240</v>
      </c>
      <c r="M10" s="68"/>
      <c r="N10" s="68">
        <v>1404010</v>
      </c>
      <c r="O10" s="69"/>
      <c r="P10" s="33">
        <v>8</v>
      </c>
      <c r="Q10" s="34"/>
      <c r="R10" s="34">
        <v>215</v>
      </c>
      <c r="S10" s="34"/>
      <c r="T10" s="34">
        <v>1340635</v>
      </c>
      <c r="U10" s="35"/>
      <c r="V10" s="33">
        <v>9</v>
      </c>
      <c r="W10" s="34"/>
      <c r="X10" s="34">
        <v>236</v>
      </c>
      <c r="Y10" s="34"/>
      <c r="Z10" s="34">
        <v>1404547</v>
      </c>
      <c r="AA10" s="35"/>
      <c r="AB10" s="34">
        <v>9</v>
      </c>
      <c r="AC10" s="34"/>
      <c r="AD10" s="34">
        <v>255</v>
      </c>
      <c r="AE10" s="34"/>
      <c r="AF10" s="34">
        <v>1138292</v>
      </c>
      <c r="AG10" s="34"/>
      <c r="AH10" s="33">
        <v>10</v>
      </c>
      <c r="AI10" s="34"/>
      <c r="AJ10" s="34">
        <v>279</v>
      </c>
      <c r="AK10" s="34"/>
      <c r="AL10" s="34">
        <v>1397711</v>
      </c>
      <c r="AM10" s="35"/>
      <c r="AN10" s="33">
        <v>9</v>
      </c>
      <c r="AO10" s="34"/>
      <c r="AP10" s="34">
        <v>274</v>
      </c>
      <c r="AQ10" s="34"/>
      <c r="AR10" s="34">
        <v>1697693</v>
      </c>
      <c r="AS10" s="35"/>
      <c r="AT10" s="34">
        <v>8</v>
      </c>
      <c r="AU10" s="34"/>
      <c r="AV10" s="34">
        <v>232</v>
      </c>
      <c r="AW10" s="34"/>
      <c r="AX10" s="34">
        <v>1435243</v>
      </c>
      <c r="AY10" s="68"/>
      <c r="AZ10" s="33">
        <v>8</v>
      </c>
      <c r="BA10" s="34"/>
      <c r="BB10" s="34">
        <v>208</v>
      </c>
      <c r="BC10" s="34"/>
      <c r="BD10" s="34">
        <v>2112261</v>
      </c>
      <c r="BE10" s="111"/>
      <c r="BF10" s="33">
        <v>7</v>
      </c>
      <c r="BG10" s="34"/>
      <c r="BH10" s="34">
        <v>153</v>
      </c>
      <c r="BI10" s="34"/>
      <c r="BJ10" s="34">
        <v>2427372</v>
      </c>
      <c r="BK10" s="111"/>
      <c r="BL10" s="33">
        <v>7</v>
      </c>
      <c r="BM10" s="34"/>
      <c r="BN10" s="34">
        <v>181</v>
      </c>
      <c r="BO10" s="34"/>
      <c r="BP10" s="34">
        <v>960454</v>
      </c>
      <c r="BQ10" s="111"/>
      <c r="BR10" s="33">
        <v>7</v>
      </c>
      <c r="BS10" s="34"/>
      <c r="BT10" s="34">
        <v>184</v>
      </c>
      <c r="BU10" s="34"/>
      <c r="BV10" s="34">
        <v>889673</v>
      </c>
      <c r="BW10" s="111"/>
      <c r="BX10" s="235">
        <v>7</v>
      </c>
      <c r="BY10" s="34"/>
      <c r="BZ10" s="235">
        <v>162</v>
      </c>
      <c r="CA10" s="34"/>
      <c r="CB10" s="235">
        <v>811208</v>
      </c>
      <c r="CC10" s="111"/>
      <c r="CD10" s="24">
        <v>10</v>
      </c>
    </row>
    <row r="11" spans="1:84" ht="22.5" customHeight="1" x14ac:dyDescent="0.15">
      <c r="A11" s="17">
        <v>11</v>
      </c>
      <c r="B11" s="30" t="s">
        <v>42</v>
      </c>
      <c r="C11" s="42"/>
      <c r="D11" s="64">
        <v>24</v>
      </c>
      <c r="E11" s="65"/>
      <c r="F11" s="65">
        <v>525</v>
      </c>
      <c r="G11" s="65"/>
      <c r="H11" s="65">
        <v>396859</v>
      </c>
      <c r="I11" s="66"/>
      <c r="J11" s="67">
        <v>24</v>
      </c>
      <c r="K11" s="68"/>
      <c r="L11" s="68">
        <v>513</v>
      </c>
      <c r="M11" s="68"/>
      <c r="N11" s="68">
        <v>359181</v>
      </c>
      <c r="O11" s="69"/>
      <c r="P11" s="33">
        <v>20</v>
      </c>
      <c r="Q11" s="34"/>
      <c r="R11" s="34">
        <v>442</v>
      </c>
      <c r="S11" s="34"/>
      <c r="T11" s="34">
        <v>269025</v>
      </c>
      <c r="U11" s="35"/>
      <c r="V11" s="33">
        <v>22</v>
      </c>
      <c r="W11" s="34"/>
      <c r="X11" s="34">
        <v>467</v>
      </c>
      <c r="Y11" s="34"/>
      <c r="Z11" s="34">
        <v>290410</v>
      </c>
      <c r="AA11" s="35"/>
      <c r="AB11" s="34">
        <v>19</v>
      </c>
      <c r="AC11" s="34"/>
      <c r="AD11" s="34">
        <v>421</v>
      </c>
      <c r="AE11" s="34"/>
      <c r="AF11" s="34">
        <v>272088</v>
      </c>
      <c r="AG11" s="34"/>
      <c r="AH11" s="33">
        <v>18</v>
      </c>
      <c r="AI11" s="34"/>
      <c r="AJ11" s="34">
        <v>387</v>
      </c>
      <c r="AK11" s="34"/>
      <c r="AL11" s="34">
        <v>310673</v>
      </c>
      <c r="AM11" s="35"/>
      <c r="AN11" s="33">
        <v>20</v>
      </c>
      <c r="AO11" s="34"/>
      <c r="AP11" s="34">
        <v>397</v>
      </c>
      <c r="AQ11" s="34"/>
      <c r="AR11" s="34">
        <v>334594</v>
      </c>
      <c r="AS11" s="35"/>
      <c r="AT11" s="34">
        <v>20</v>
      </c>
      <c r="AU11" s="34"/>
      <c r="AV11" s="34">
        <v>385</v>
      </c>
      <c r="AW11" s="34"/>
      <c r="AX11" s="34">
        <v>318724</v>
      </c>
      <c r="AY11" s="68"/>
      <c r="AZ11" s="33">
        <v>18</v>
      </c>
      <c r="BA11" s="34"/>
      <c r="BB11" s="34">
        <v>373</v>
      </c>
      <c r="BC11" s="34"/>
      <c r="BD11" s="34">
        <v>334678</v>
      </c>
      <c r="BE11" s="111"/>
      <c r="BF11" s="33">
        <v>17</v>
      </c>
      <c r="BG11" s="34"/>
      <c r="BH11" s="34">
        <v>337</v>
      </c>
      <c r="BI11" s="34"/>
      <c r="BJ11" s="34">
        <v>343631</v>
      </c>
      <c r="BK11" s="111"/>
      <c r="BL11" s="33">
        <v>17</v>
      </c>
      <c r="BM11" s="34"/>
      <c r="BN11" s="34">
        <v>353</v>
      </c>
      <c r="BO11" s="34"/>
      <c r="BP11" s="34">
        <v>293356</v>
      </c>
      <c r="BQ11" s="111"/>
      <c r="BR11" s="33">
        <v>15</v>
      </c>
      <c r="BS11" s="34"/>
      <c r="BT11" s="34">
        <v>313</v>
      </c>
      <c r="BU11" s="34"/>
      <c r="BV11" s="34">
        <v>282305</v>
      </c>
      <c r="BW11" s="111"/>
      <c r="BX11" s="235">
        <v>14</v>
      </c>
      <c r="BY11" s="34"/>
      <c r="BZ11" s="235">
        <v>283</v>
      </c>
      <c r="CA11" s="34"/>
      <c r="CB11" s="235">
        <v>264144</v>
      </c>
      <c r="CC11" s="111"/>
      <c r="CD11" s="24">
        <v>11</v>
      </c>
      <c r="CF11" s="2"/>
    </row>
    <row r="12" spans="1:84" ht="22.5" customHeight="1" x14ac:dyDescent="0.15">
      <c r="A12" s="17">
        <v>12</v>
      </c>
      <c r="B12" s="30" t="s">
        <v>280</v>
      </c>
      <c r="C12" s="42"/>
      <c r="D12" s="64">
        <v>10</v>
      </c>
      <c r="E12" s="65"/>
      <c r="F12" s="65">
        <v>257</v>
      </c>
      <c r="G12" s="65"/>
      <c r="H12" s="65">
        <v>436151</v>
      </c>
      <c r="I12" s="66"/>
      <c r="J12" s="67">
        <v>10</v>
      </c>
      <c r="K12" s="68"/>
      <c r="L12" s="68">
        <v>235</v>
      </c>
      <c r="M12" s="68"/>
      <c r="N12" s="68">
        <v>421999</v>
      </c>
      <c r="O12" s="69"/>
      <c r="P12" s="33">
        <v>8</v>
      </c>
      <c r="Q12" s="34"/>
      <c r="R12" s="34">
        <v>227</v>
      </c>
      <c r="S12" s="34"/>
      <c r="T12" s="34">
        <v>390052</v>
      </c>
      <c r="U12" s="35"/>
      <c r="V12" s="33">
        <v>7</v>
      </c>
      <c r="W12" s="34"/>
      <c r="X12" s="34">
        <v>200</v>
      </c>
      <c r="Y12" s="34"/>
      <c r="Z12" s="34">
        <v>343050</v>
      </c>
      <c r="AA12" s="35"/>
      <c r="AB12" s="34">
        <v>6</v>
      </c>
      <c r="AC12" s="34"/>
      <c r="AD12" s="34">
        <v>223</v>
      </c>
      <c r="AE12" s="34"/>
      <c r="AF12" s="34">
        <v>320017</v>
      </c>
      <c r="AG12" s="34"/>
      <c r="AH12" s="33">
        <v>5</v>
      </c>
      <c r="AI12" s="34"/>
      <c r="AJ12" s="34">
        <v>183</v>
      </c>
      <c r="AK12" s="34"/>
      <c r="AL12" s="34">
        <v>254611</v>
      </c>
      <c r="AM12" s="35"/>
      <c r="AN12" s="33">
        <v>5</v>
      </c>
      <c r="AO12" s="34"/>
      <c r="AP12" s="34">
        <v>173</v>
      </c>
      <c r="AQ12" s="34"/>
      <c r="AR12" s="34">
        <v>215507</v>
      </c>
      <c r="AS12" s="35"/>
      <c r="AT12" s="34">
        <v>5</v>
      </c>
      <c r="AU12" s="34"/>
      <c r="AV12" s="34">
        <v>171</v>
      </c>
      <c r="AW12" s="34"/>
      <c r="AX12" s="34">
        <v>212472</v>
      </c>
      <c r="AY12" s="68"/>
      <c r="AZ12" s="33">
        <v>6</v>
      </c>
      <c r="BA12" s="34"/>
      <c r="BB12" s="34">
        <v>182</v>
      </c>
      <c r="BC12" s="34"/>
      <c r="BD12" s="34">
        <v>256481</v>
      </c>
      <c r="BE12" s="111"/>
      <c r="BF12" s="33">
        <v>6</v>
      </c>
      <c r="BG12" s="34"/>
      <c r="BH12" s="34">
        <v>172</v>
      </c>
      <c r="BI12" s="34"/>
      <c r="BJ12" s="34">
        <v>332109</v>
      </c>
      <c r="BK12" s="111"/>
      <c r="BL12" s="33">
        <v>6</v>
      </c>
      <c r="BM12" s="34"/>
      <c r="BN12" s="34">
        <v>168</v>
      </c>
      <c r="BO12" s="34"/>
      <c r="BP12" s="34">
        <v>267444</v>
      </c>
      <c r="BQ12" s="111"/>
      <c r="BR12" s="33">
        <v>6</v>
      </c>
      <c r="BS12" s="34"/>
      <c r="BT12" s="34">
        <v>166</v>
      </c>
      <c r="BU12" s="34"/>
      <c r="BV12" s="34">
        <v>264743</v>
      </c>
      <c r="BW12" s="111"/>
      <c r="BX12" s="235">
        <v>6</v>
      </c>
      <c r="BY12" s="34"/>
      <c r="BZ12" s="235">
        <v>171</v>
      </c>
      <c r="CA12" s="34"/>
      <c r="CB12" s="235">
        <v>251604</v>
      </c>
      <c r="CC12" s="111"/>
      <c r="CD12" s="24">
        <v>12</v>
      </c>
    </row>
    <row r="13" spans="1:84" ht="22.5" customHeight="1" x14ac:dyDescent="0.15">
      <c r="A13" s="17">
        <v>13</v>
      </c>
      <c r="B13" s="30" t="s">
        <v>74</v>
      </c>
      <c r="C13" s="42"/>
      <c r="D13" s="64">
        <v>17</v>
      </c>
      <c r="E13" s="65"/>
      <c r="F13" s="65">
        <v>252</v>
      </c>
      <c r="G13" s="65"/>
      <c r="H13" s="65">
        <v>296724</v>
      </c>
      <c r="I13" s="66"/>
      <c r="J13" s="67">
        <v>15</v>
      </c>
      <c r="K13" s="68"/>
      <c r="L13" s="68">
        <v>236</v>
      </c>
      <c r="M13" s="68"/>
      <c r="N13" s="68">
        <v>264447</v>
      </c>
      <c r="O13" s="69"/>
      <c r="P13" s="33">
        <v>15</v>
      </c>
      <c r="Q13" s="34"/>
      <c r="R13" s="34">
        <v>231</v>
      </c>
      <c r="S13" s="34"/>
      <c r="T13" s="34">
        <v>268581</v>
      </c>
      <c r="U13" s="35"/>
      <c r="V13" s="33">
        <v>18</v>
      </c>
      <c r="W13" s="34"/>
      <c r="X13" s="34">
        <v>247</v>
      </c>
      <c r="Y13" s="34"/>
      <c r="Z13" s="34">
        <v>316386</v>
      </c>
      <c r="AA13" s="35"/>
      <c r="AB13" s="34">
        <v>18</v>
      </c>
      <c r="AC13" s="34"/>
      <c r="AD13" s="34">
        <v>257</v>
      </c>
      <c r="AE13" s="34"/>
      <c r="AF13" s="34">
        <v>287203</v>
      </c>
      <c r="AG13" s="34"/>
      <c r="AH13" s="33">
        <v>17</v>
      </c>
      <c r="AI13" s="34"/>
      <c r="AJ13" s="34">
        <v>248</v>
      </c>
      <c r="AK13" s="34"/>
      <c r="AL13" s="34">
        <v>315824</v>
      </c>
      <c r="AM13" s="35"/>
      <c r="AN13" s="33">
        <v>15</v>
      </c>
      <c r="AO13" s="34"/>
      <c r="AP13" s="34">
        <v>223</v>
      </c>
      <c r="AQ13" s="34"/>
      <c r="AR13" s="34">
        <v>270012</v>
      </c>
      <c r="AS13" s="35"/>
      <c r="AT13" s="34">
        <v>14</v>
      </c>
      <c r="AU13" s="34"/>
      <c r="AV13" s="34">
        <v>186</v>
      </c>
      <c r="AW13" s="34"/>
      <c r="AX13" s="34">
        <v>197841</v>
      </c>
      <c r="AY13" s="68"/>
      <c r="AZ13" s="33">
        <v>11</v>
      </c>
      <c r="BA13" s="34"/>
      <c r="BB13" s="34">
        <v>129</v>
      </c>
      <c r="BC13" s="34"/>
      <c r="BD13" s="34">
        <v>167592</v>
      </c>
      <c r="BE13" s="111"/>
      <c r="BF13" s="33">
        <v>10</v>
      </c>
      <c r="BG13" s="34"/>
      <c r="BH13" s="34">
        <v>120</v>
      </c>
      <c r="BI13" s="34"/>
      <c r="BJ13" s="34">
        <v>144119</v>
      </c>
      <c r="BK13" s="111"/>
      <c r="BL13" s="33">
        <v>10</v>
      </c>
      <c r="BM13" s="34"/>
      <c r="BN13" s="34">
        <v>127</v>
      </c>
      <c r="BO13" s="34"/>
      <c r="BP13" s="34">
        <v>161074</v>
      </c>
      <c r="BQ13" s="111"/>
      <c r="BR13" s="33">
        <v>8</v>
      </c>
      <c r="BS13" s="34"/>
      <c r="BT13" s="34">
        <v>118</v>
      </c>
      <c r="BU13" s="34"/>
      <c r="BV13" s="34">
        <v>135371</v>
      </c>
      <c r="BW13" s="111"/>
      <c r="BX13" s="235">
        <v>9</v>
      </c>
      <c r="BY13" s="34"/>
      <c r="BZ13" s="235">
        <v>125</v>
      </c>
      <c r="CA13" s="34"/>
      <c r="CB13" s="235">
        <v>155830</v>
      </c>
      <c r="CC13" s="111"/>
      <c r="CD13" s="24">
        <v>13</v>
      </c>
    </row>
    <row r="14" spans="1:84" ht="22.5" customHeight="1" x14ac:dyDescent="0.15">
      <c r="A14" s="17">
        <v>14</v>
      </c>
      <c r="B14" s="28" t="s">
        <v>75</v>
      </c>
      <c r="C14" s="42"/>
      <c r="D14" s="64">
        <v>8</v>
      </c>
      <c r="E14" s="65"/>
      <c r="F14" s="65">
        <v>256</v>
      </c>
      <c r="G14" s="65"/>
      <c r="H14" s="65">
        <v>928131</v>
      </c>
      <c r="I14" s="66"/>
      <c r="J14" s="67">
        <v>8</v>
      </c>
      <c r="K14" s="68"/>
      <c r="L14" s="68">
        <v>259</v>
      </c>
      <c r="M14" s="68"/>
      <c r="N14" s="68">
        <v>1021705</v>
      </c>
      <c r="O14" s="69"/>
      <c r="P14" s="33">
        <v>7</v>
      </c>
      <c r="Q14" s="34"/>
      <c r="R14" s="34">
        <v>242</v>
      </c>
      <c r="S14" s="34"/>
      <c r="T14" s="34">
        <v>1009676</v>
      </c>
      <c r="U14" s="35"/>
      <c r="V14" s="33">
        <v>7</v>
      </c>
      <c r="W14" s="34"/>
      <c r="X14" s="34">
        <v>242</v>
      </c>
      <c r="Y14" s="34"/>
      <c r="Z14" s="34">
        <v>985581</v>
      </c>
      <c r="AA14" s="35"/>
      <c r="AB14" s="34">
        <v>7</v>
      </c>
      <c r="AC14" s="34"/>
      <c r="AD14" s="34">
        <v>241</v>
      </c>
      <c r="AE14" s="34"/>
      <c r="AF14" s="34">
        <v>1037459</v>
      </c>
      <c r="AG14" s="34"/>
      <c r="AH14" s="33">
        <v>8</v>
      </c>
      <c r="AI14" s="34"/>
      <c r="AJ14" s="34">
        <v>253</v>
      </c>
      <c r="AK14" s="34"/>
      <c r="AL14" s="34">
        <v>1087085</v>
      </c>
      <c r="AM14" s="35"/>
      <c r="AN14" s="33">
        <v>8</v>
      </c>
      <c r="AO14" s="34"/>
      <c r="AP14" s="34">
        <v>282</v>
      </c>
      <c r="AQ14" s="34"/>
      <c r="AR14" s="34">
        <v>1109806</v>
      </c>
      <c r="AS14" s="35"/>
      <c r="AT14" s="34">
        <v>9</v>
      </c>
      <c r="AU14" s="34"/>
      <c r="AV14" s="34">
        <v>280</v>
      </c>
      <c r="AW14" s="34"/>
      <c r="AX14" s="34">
        <v>1099354</v>
      </c>
      <c r="AY14" s="68"/>
      <c r="AZ14" s="33">
        <v>9</v>
      </c>
      <c r="BA14" s="34"/>
      <c r="BB14" s="34">
        <v>281</v>
      </c>
      <c r="BC14" s="34"/>
      <c r="BD14" s="34">
        <v>1022741</v>
      </c>
      <c r="BE14" s="111"/>
      <c r="BF14" s="33">
        <v>9</v>
      </c>
      <c r="BG14" s="34"/>
      <c r="BH14" s="34">
        <v>315</v>
      </c>
      <c r="BI14" s="34"/>
      <c r="BJ14" s="34">
        <v>1085187</v>
      </c>
      <c r="BK14" s="111"/>
      <c r="BL14" s="33">
        <v>8</v>
      </c>
      <c r="BM14" s="34"/>
      <c r="BN14" s="34">
        <v>291</v>
      </c>
      <c r="BO14" s="34"/>
      <c r="BP14" s="34">
        <v>1080733</v>
      </c>
      <c r="BQ14" s="111"/>
      <c r="BR14" s="33">
        <v>7</v>
      </c>
      <c r="BS14" s="34"/>
      <c r="BT14" s="34">
        <v>295</v>
      </c>
      <c r="BU14" s="34"/>
      <c r="BV14" s="34">
        <v>1111961</v>
      </c>
      <c r="BW14" s="111"/>
      <c r="BX14" s="235">
        <v>8</v>
      </c>
      <c r="BY14" s="34"/>
      <c r="BZ14" s="235">
        <v>330</v>
      </c>
      <c r="CA14" s="34"/>
      <c r="CB14" s="235">
        <v>1156705</v>
      </c>
      <c r="CC14" s="111"/>
      <c r="CD14" s="24">
        <v>14</v>
      </c>
    </row>
    <row r="15" spans="1:84" ht="22.5" customHeight="1" x14ac:dyDescent="0.15">
      <c r="A15" s="17">
        <v>15</v>
      </c>
      <c r="B15" s="28" t="s">
        <v>43</v>
      </c>
      <c r="C15" s="42"/>
      <c r="D15" s="64">
        <v>21</v>
      </c>
      <c r="E15" s="65"/>
      <c r="F15" s="65">
        <v>143</v>
      </c>
      <c r="G15" s="65"/>
      <c r="H15" s="65">
        <v>124677</v>
      </c>
      <c r="I15" s="66"/>
      <c r="J15" s="67">
        <v>20</v>
      </c>
      <c r="K15" s="68"/>
      <c r="L15" s="68">
        <v>150</v>
      </c>
      <c r="M15" s="68"/>
      <c r="N15" s="68">
        <v>134659</v>
      </c>
      <c r="O15" s="69"/>
      <c r="P15" s="33">
        <v>17</v>
      </c>
      <c r="Q15" s="34"/>
      <c r="R15" s="34">
        <v>116</v>
      </c>
      <c r="S15" s="34"/>
      <c r="T15" s="34">
        <v>101254</v>
      </c>
      <c r="U15" s="35"/>
      <c r="V15" s="33">
        <v>13</v>
      </c>
      <c r="W15" s="34"/>
      <c r="X15" s="34">
        <v>98</v>
      </c>
      <c r="Y15" s="34"/>
      <c r="Z15" s="34">
        <v>79980</v>
      </c>
      <c r="AA15" s="35"/>
      <c r="AB15" s="34">
        <v>13</v>
      </c>
      <c r="AC15" s="34"/>
      <c r="AD15" s="34">
        <v>96</v>
      </c>
      <c r="AE15" s="34"/>
      <c r="AF15" s="34">
        <v>79368</v>
      </c>
      <c r="AG15" s="34"/>
      <c r="AH15" s="33">
        <v>10</v>
      </c>
      <c r="AI15" s="34"/>
      <c r="AJ15" s="34">
        <v>83</v>
      </c>
      <c r="AK15" s="34"/>
      <c r="AL15" s="34">
        <v>68496</v>
      </c>
      <c r="AM15" s="35"/>
      <c r="AN15" s="33">
        <v>9</v>
      </c>
      <c r="AO15" s="34"/>
      <c r="AP15" s="34">
        <v>56</v>
      </c>
      <c r="AQ15" s="34"/>
      <c r="AR15" s="34">
        <v>37501</v>
      </c>
      <c r="AS15" s="35"/>
      <c r="AT15" s="34">
        <v>7</v>
      </c>
      <c r="AU15" s="34"/>
      <c r="AV15" s="34">
        <v>51</v>
      </c>
      <c r="AW15" s="34"/>
      <c r="AX15" s="34">
        <v>31205</v>
      </c>
      <c r="AY15" s="68"/>
      <c r="AZ15" s="33">
        <v>4</v>
      </c>
      <c r="BA15" s="34"/>
      <c r="BB15" s="34">
        <v>34</v>
      </c>
      <c r="BC15" s="34"/>
      <c r="BD15" s="34">
        <v>23247</v>
      </c>
      <c r="BE15" s="111"/>
      <c r="BF15" s="33">
        <v>5</v>
      </c>
      <c r="BG15" s="34"/>
      <c r="BH15" s="34">
        <v>40</v>
      </c>
      <c r="BI15" s="34"/>
      <c r="BJ15" s="34">
        <v>37070</v>
      </c>
      <c r="BK15" s="111"/>
      <c r="BL15" s="33">
        <v>4</v>
      </c>
      <c r="BM15" s="34"/>
      <c r="BN15" s="34">
        <v>30</v>
      </c>
      <c r="BO15" s="34"/>
      <c r="BP15" s="34">
        <v>19476</v>
      </c>
      <c r="BQ15" s="111"/>
      <c r="BR15" s="33">
        <v>5</v>
      </c>
      <c r="BS15" s="34"/>
      <c r="BT15" s="34">
        <v>39</v>
      </c>
      <c r="BU15" s="34"/>
      <c r="BV15" s="34">
        <v>31395</v>
      </c>
      <c r="BW15" s="111"/>
      <c r="BX15" s="235">
        <v>6</v>
      </c>
      <c r="BY15" s="34"/>
      <c r="BZ15" s="235">
        <v>47</v>
      </c>
      <c r="CA15" s="34"/>
      <c r="CB15" s="236">
        <v>45146</v>
      </c>
      <c r="CC15" s="111"/>
      <c r="CD15" s="24">
        <v>15</v>
      </c>
    </row>
    <row r="16" spans="1:84" ht="22.5" customHeight="1" x14ac:dyDescent="0.15">
      <c r="A16" s="17">
        <v>16</v>
      </c>
      <c r="B16" s="28" t="s">
        <v>44</v>
      </c>
      <c r="C16" s="42"/>
      <c r="D16" s="64">
        <v>5</v>
      </c>
      <c r="E16" s="65"/>
      <c r="F16" s="65">
        <v>128</v>
      </c>
      <c r="G16" s="65"/>
      <c r="H16" s="65">
        <v>308467</v>
      </c>
      <c r="I16" s="66"/>
      <c r="J16" s="67">
        <v>5</v>
      </c>
      <c r="K16" s="68"/>
      <c r="L16" s="68">
        <v>127</v>
      </c>
      <c r="M16" s="68"/>
      <c r="N16" s="68">
        <v>323204</v>
      </c>
      <c r="O16" s="69"/>
      <c r="P16" s="33">
        <v>6</v>
      </c>
      <c r="Q16" s="34"/>
      <c r="R16" s="34">
        <v>132</v>
      </c>
      <c r="S16" s="34"/>
      <c r="T16" s="34">
        <v>304977</v>
      </c>
      <c r="U16" s="35"/>
      <c r="V16" s="33">
        <v>5</v>
      </c>
      <c r="W16" s="34"/>
      <c r="X16" s="34">
        <v>124</v>
      </c>
      <c r="Y16" s="34"/>
      <c r="Z16" s="34">
        <v>286541</v>
      </c>
      <c r="AA16" s="35"/>
      <c r="AB16" s="34">
        <v>5</v>
      </c>
      <c r="AC16" s="34"/>
      <c r="AD16" s="34">
        <v>119</v>
      </c>
      <c r="AE16" s="34"/>
      <c r="AF16" s="34">
        <v>304382</v>
      </c>
      <c r="AG16" s="34"/>
      <c r="AH16" s="33">
        <v>4</v>
      </c>
      <c r="AI16" s="34"/>
      <c r="AJ16" s="34">
        <v>117</v>
      </c>
      <c r="AK16" s="34"/>
      <c r="AL16" s="34">
        <v>307276</v>
      </c>
      <c r="AM16" s="35"/>
      <c r="AN16" s="33">
        <v>5</v>
      </c>
      <c r="AO16" s="34"/>
      <c r="AP16" s="34">
        <v>122</v>
      </c>
      <c r="AQ16" s="34"/>
      <c r="AR16" s="34">
        <v>316547</v>
      </c>
      <c r="AS16" s="35"/>
      <c r="AT16" s="34">
        <v>6</v>
      </c>
      <c r="AU16" s="34"/>
      <c r="AV16" s="34">
        <v>129</v>
      </c>
      <c r="AW16" s="34"/>
      <c r="AX16" s="34">
        <v>314706</v>
      </c>
      <c r="AY16" s="68"/>
      <c r="AZ16" s="33">
        <v>3</v>
      </c>
      <c r="BA16" s="34"/>
      <c r="BB16" s="34">
        <v>125</v>
      </c>
      <c r="BC16" s="34"/>
      <c r="BD16" s="34">
        <v>230481</v>
      </c>
      <c r="BE16" s="111"/>
      <c r="BF16" s="33">
        <v>3</v>
      </c>
      <c r="BG16" s="34"/>
      <c r="BH16" s="34">
        <v>106</v>
      </c>
      <c r="BI16" s="34"/>
      <c r="BJ16" s="34">
        <v>591384</v>
      </c>
      <c r="BK16" s="111"/>
      <c r="BL16" s="33">
        <v>3</v>
      </c>
      <c r="BM16" s="34"/>
      <c r="BN16" s="34">
        <v>122</v>
      </c>
      <c r="BO16" s="34"/>
      <c r="BP16" s="34">
        <v>447054</v>
      </c>
      <c r="BQ16" s="111"/>
      <c r="BR16" s="33">
        <v>3</v>
      </c>
      <c r="BS16" s="34"/>
      <c r="BT16" s="34">
        <v>122</v>
      </c>
      <c r="BU16" s="34"/>
      <c r="BV16" s="34">
        <v>428224</v>
      </c>
      <c r="BW16" s="111"/>
      <c r="BX16" s="235">
        <v>3</v>
      </c>
      <c r="BY16" s="34"/>
      <c r="BZ16" s="235">
        <v>117</v>
      </c>
      <c r="CA16" s="34"/>
      <c r="CB16" s="235">
        <v>376409</v>
      </c>
      <c r="CC16" s="111"/>
      <c r="CD16" s="24">
        <v>16</v>
      </c>
    </row>
    <row r="17" spans="1:82" ht="22.5" customHeight="1" x14ac:dyDescent="0.15">
      <c r="A17" s="17">
        <v>17</v>
      </c>
      <c r="B17" s="28" t="s">
        <v>76</v>
      </c>
      <c r="C17" s="42"/>
      <c r="D17" s="64" t="s">
        <v>32</v>
      </c>
      <c r="E17" s="65"/>
      <c r="F17" s="65" t="s">
        <v>32</v>
      </c>
      <c r="G17" s="65"/>
      <c r="H17" s="65" t="s">
        <v>32</v>
      </c>
      <c r="I17" s="66"/>
      <c r="J17" s="67" t="s">
        <v>32</v>
      </c>
      <c r="K17" s="68"/>
      <c r="L17" s="68" t="s">
        <v>32</v>
      </c>
      <c r="M17" s="68"/>
      <c r="N17" s="68" t="s">
        <v>32</v>
      </c>
      <c r="O17" s="69"/>
      <c r="P17" s="33" t="s">
        <v>32</v>
      </c>
      <c r="Q17" s="34"/>
      <c r="R17" s="34" t="s">
        <v>32</v>
      </c>
      <c r="S17" s="34"/>
      <c r="T17" s="34" t="s">
        <v>32</v>
      </c>
      <c r="U17" s="35"/>
      <c r="V17" s="33" t="s">
        <v>92</v>
      </c>
      <c r="W17" s="34"/>
      <c r="X17" s="34" t="s">
        <v>92</v>
      </c>
      <c r="Y17" s="34"/>
      <c r="Z17" s="34" t="s">
        <v>92</v>
      </c>
      <c r="AA17" s="35"/>
      <c r="AB17" s="34" t="s">
        <v>32</v>
      </c>
      <c r="AC17" s="34"/>
      <c r="AD17" s="34" t="s">
        <v>32</v>
      </c>
      <c r="AE17" s="34"/>
      <c r="AF17" s="34" t="s">
        <v>32</v>
      </c>
      <c r="AG17" s="34"/>
      <c r="AH17" s="33">
        <v>1</v>
      </c>
      <c r="AI17" s="34"/>
      <c r="AJ17" s="34">
        <v>7</v>
      </c>
      <c r="AK17" s="34"/>
      <c r="AL17" s="34">
        <v>33745</v>
      </c>
      <c r="AM17" s="35"/>
      <c r="AN17" s="33">
        <v>1</v>
      </c>
      <c r="AO17" s="34"/>
      <c r="AP17" s="34">
        <v>4</v>
      </c>
      <c r="AQ17" s="34"/>
      <c r="AR17" s="34">
        <v>25712</v>
      </c>
      <c r="AS17" s="35"/>
      <c r="AT17" s="34">
        <v>1</v>
      </c>
      <c r="AU17" s="34"/>
      <c r="AV17" s="34">
        <v>4</v>
      </c>
      <c r="AW17" s="34"/>
      <c r="AX17" s="34">
        <v>40348</v>
      </c>
      <c r="AY17" s="68"/>
      <c r="AZ17" s="33">
        <v>1</v>
      </c>
      <c r="BA17" s="34"/>
      <c r="BB17" s="34">
        <v>24</v>
      </c>
      <c r="BC17" s="34"/>
      <c r="BD17" s="34" t="s">
        <v>354</v>
      </c>
      <c r="BE17" s="111"/>
      <c r="BF17" s="33">
        <v>1</v>
      </c>
      <c r="BG17" s="34"/>
      <c r="BH17" s="34">
        <v>22</v>
      </c>
      <c r="BI17" s="34"/>
      <c r="BJ17" s="34" t="s">
        <v>354</v>
      </c>
      <c r="BK17" s="111"/>
      <c r="BL17" s="33">
        <v>1</v>
      </c>
      <c r="BM17" s="34"/>
      <c r="BN17" s="34">
        <v>21</v>
      </c>
      <c r="BO17" s="34"/>
      <c r="BP17" s="34" t="s">
        <v>354</v>
      </c>
      <c r="BQ17" s="111"/>
      <c r="BR17" s="33">
        <v>1</v>
      </c>
      <c r="BS17" s="34"/>
      <c r="BT17" s="34">
        <v>23</v>
      </c>
      <c r="BU17" s="34"/>
      <c r="BV17" s="34" t="s">
        <v>354</v>
      </c>
      <c r="BW17" s="111"/>
      <c r="BX17" s="235">
        <v>1</v>
      </c>
      <c r="BY17" s="34"/>
      <c r="BZ17" s="235">
        <v>23</v>
      </c>
      <c r="CA17" s="34"/>
      <c r="CB17" s="235" t="s">
        <v>354</v>
      </c>
      <c r="CC17" s="111"/>
      <c r="CD17" s="24">
        <v>17</v>
      </c>
    </row>
    <row r="18" spans="1:82" ht="22.5" customHeight="1" x14ac:dyDescent="0.15">
      <c r="A18" s="17">
        <v>18</v>
      </c>
      <c r="B18" s="28" t="s">
        <v>77</v>
      </c>
      <c r="C18" s="42"/>
      <c r="D18" s="64">
        <v>24</v>
      </c>
      <c r="E18" s="65"/>
      <c r="F18" s="65">
        <v>714</v>
      </c>
      <c r="G18" s="65"/>
      <c r="H18" s="65">
        <v>1327672</v>
      </c>
      <c r="I18" s="66"/>
      <c r="J18" s="67">
        <v>22</v>
      </c>
      <c r="K18" s="68"/>
      <c r="L18" s="68">
        <v>713</v>
      </c>
      <c r="M18" s="68"/>
      <c r="N18" s="68">
        <v>1311865</v>
      </c>
      <c r="O18" s="69"/>
      <c r="P18" s="33">
        <v>21</v>
      </c>
      <c r="Q18" s="34"/>
      <c r="R18" s="34">
        <v>683</v>
      </c>
      <c r="S18" s="34"/>
      <c r="T18" s="34">
        <v>1307131</v>
      </c>
      <c r="U18" s="35"/>
      <c r="V18" s="33">
        <v>20</v>
      </c>
      <c r="W18" s="34"/>
      <c r="X18" s="34">
        <v>665</v>
      </c>
      <c r="Y18" s="34"/>
      <c r="Z18" s="34">
        <v>1300135</v>
      </c>
      <c r="AA18" s="35"/>
      <c r="AB18" s="34">
        <v>19</v>
      </c>
      <c r="AC18" s="34"/>
      <c r="AD18" s="34">
        <v>643</v>
      </c>
      <c r="AE18" s="34"/>
      <c r="AF18" s="34">
        <v>1348731</v>
      </c>
      <c r="AG18" s="34"/>
      <c r="AH18" s="33">
        <v>19</v>
      </c>
      <c r="AI18" s="34"/>
      <c r="AJ18" s="34">
        <v>662</v>
      </c>
      <c r="AK18" s="34"/>
      <c r="AL18" s="34">
        <v>1455756</v>
      </c>
      <c r="AM18" s="35"/>
      <c r="AN18" s="33">
        <v>19</v>
      </c>
      <c r="AO18" s="34"/>
      <c r="AP18" s="34">
        <v>625</v>
      </c>
      <c r="AQ18" s="34"/>
      <c r="AR18" s="34">
        <v>1396070</v>
      </c>
      <c r="AS18" s="35"/>
      <c r="AT18" s="34">
        <v>17</v>
      </c>
      <c r="AU18" s="34"/>
      <c r="AV18" s="34">
        <v>565</v>
      </c>
      <c r="AW18" s="34"/>
      <c r="AX18" s="34">
        <v>1240397</v>
      </c>
      <c r="AY18" s="68"/>
      <c r="AZ18" s="33">
        <v>16</v>
      </c>
      <c r="BA18" s="34"/>
      <c r="BB18" s="34">
        <v>659</v>
      </c>
      <c r="BC18" s="34"/>
      <c r="BD18" s="34">
        <v>1586673</v>
      </c>
      <c r="BE18" s="111"/>
      <c r="BF18" s="33">
        <v>17</v>
      </c>
      <c r="BG18" s="34"/>
      <c r="BH18" s="34">
        <v>685</v>
      </c>
      <c r="BI18" s="34"/>
      <c r="BJ18" s="34">
        <v>1724996</v>
      </c>
      <c r="BK18" s="111"/>
      <c r="BL18" s="33">
        <v>17</v>
      </c>
      <c r="BM18" s="34"/>
      <c r="BN18" s="34">
        <v>760</v>
      </c>
      <c r="BO18" s="34"/>
      <c r="BP18" s="34">
        <v>1638706</v>
      </c>
      <c r="BQ18" s="111"/>
      <c r="BR18" s="33">
        <v>16</v>
      </c>
      <c r="BS18" s="34"/>
      <c r="BT18" s="34">
        <v>749</v>
      </c>
      <c r="BU18" s="34"/>
      <c r="BV18" s="34">
        <v>1862564</v>
      </c>
      <c r="BW18" s="111"/>
      <c r="BX18" s="235">
        <v>15</v>
      </c>
      <c r="BY18" s="34"/>
      <c r="BZ18" s="236">
        <v>764</v>
      </c>
      <c r="CA18" s="34"/>
      <c r="CB18" s="236">
        <v>1887952</v>
      </c>
      <c r="CC18" s="111"/>
      <c r="CD18" s="24">
        <v>18</v>
      </c>
    </row>
    <row r="19" spans="1:82" ht="22.5" customHeight="1" x14ac:dyDescent="0.15">
      <c r="A19" s="17">
        <v>19</v>
      </c>
      <c r="B19" s="28" t="s">
        <v>78</v>
      </c>
      <c r="C19" s="42"/>
      <c r="D19" s="64">
        <v>9</v>
      </c>
      <c r="E19" s="65"/>
      <c r="F19" s="65">
        <v>351</v>
      </c>
      <c r="G19" s="65"/>
      <c r="H19" s="65">
        <v>554606</v>
      </c>
      <c r="I19" s="66"/>
      <c r="J19" s="67">
        <v>7</v>
      </c>
      <c r="K19" s="68"/>
      <c r="L19" s="68">
        <v>317</v>
      </c>
      <c r="M19" s="68"/>
      <c r="N19" s="68">
        <v>504941</v>
      </c>
      <c r="O19" s="69"/>
      <c r="P19" s="33">
        <v>8</v>
      </c>
      <c r="Q19" s="34"/>
      <c r="R19" s="34">
        <v>325</v>
      </c>
      <c r="S19" s="34"/>
      <c r="T19" s="34">
        <v>464084</v>
      </c>
      <c r="U19" s="35"/>
      <c r="V19" s="33">
        <v>7</v>
      </c>
      <c r="W19" s="34"/>
      <c r="X19" s="34">
        <v>306</v>
      </c>
      <c r="Y19" s="34"/>
      <c r="Z19" s="34">
        <v>481331</v>
      </c>
      <c r="AA19" s="35"/>
      <c r="AB19" s="34">
        <v>6</v>
      </c>
      <c r="AC19" s="34"/>
      <c r="AD19" s="34">
        <v>341</v>
      </c>
      <c r="AE19" s="34"/>
      <c r="AF19" s="34">
        <v>445136</v>
      </c>
      <c r="AG19" s="34"/>
      <c r="AH19" s="33">
        <v>5</v>
      </c>
      <c r="AI19" s="34"/>
      <c r="AJ19" s="34">
        <v>327</v>
      </c>
      <c r="AK19" s="34"/>
      <c r="AL19" s="34">
        <v>489884</v>
      </c>
      <c r="AM19" s="35"/>
      <c r="AN19" s="33">
        <v>5</v>
      </c>
      <c r="AO19" s="34"/>
      <c r="AP19" s="34">
        <v>314</v>
      </c>
      <c r="AQ19" s="34"/>
      <c r="AR19" s="34">
        <v>484854</v>
      </c>
      <c r="AS19" s="35"/>
      <c r="AT19" s="34">
        <v>5</v>
      </c>
      <c r="AU19" s="34"/>
      <c r="AV19" s="34">
        <v>202</v>
      </c>
      <c r="AW19" s="34"/>
      <c r="AX19" s="34">
        <v>432298</v>
      </c>
      <c r="AY19" s="68"/>
      <c r="AZ19" s="33">
        <v>4</v>
      </c>
      <c r="BA19" s="34"/>
      <c r="BB19" s="34">
        <v>211</v>
      </c>
      <c r="BC19" s="34"/>
      <c r="BD19" s="34">
        <v>378396</v>
      </c>
      <c r="BE19" s="111"/>
      <c r="BF19" s="33">
        <v>4</v>
      </c>
      <c r="BG19" s="34"/>
      <c r="BH19" s="34">
        <v>180</v>
      </c>
      <c r="BI19" s="34"/>
      <c r="BJ19" s="34">
        <v>219270</v>
      </c>
      <c r="BK19" s="111"/>
      <c r="BL19" s="33">
        <v>4</v>
      </c>
      <c r="BM19" s="34"/>
      <c r="BN19" s="34">
        <v>216</v>
      </c>
      <c r="BO19" s="34"/>
      <c r="BP19" s="34">
        <v>344842</v>
      </c>
      <c r="BQ19" s="111"/>
      <c r="BR19" s="33">
        <v>4</v>
      </c>
      <c r="BS19" s="34"/>
      <c r="BT19" s="34">
        <v>219</v>
      </c>
      <c r="BU19" s="34"/>
      <c r="BV19" s="34">
        <v>345336</v>
      </c>
      <c r="BW19" s="111"/>
      <c r="BX19" s="235">
        <v>4</v>
      </c>
      <c r="BY19" s="34"/>
      <c r="BZ19" s="235">
        <v>219</v>
      </c>
      <c r="CA19" s="34"/>
      <c r="CB19" s="235">
        <v>355028</v>
      </c>
      <c r="CC19" s="111"/>
      <c r="CD19" s="24">
        <v>19</v>
      </c>
    </row>
    <row r="20" spans="1:82" ht="22.5" customHeight="1" x14ac:dyDescent="0.15">
      <c r="A20" s="17">
        <v>20</v>
      </c>
      <c r="B20" s="28" t="s">
        <v>79</v>
      </c>
      <c r="C20" s="42"/>
      <c r="D20" s="64">
        <v>1</v>
      </c>
      <c r="E20" s="65"/>
      <c r="F20" s="65">
        <v>6</v>
      </c>
      <c r="G20" s="65"/>
      <c r="H20" s="65">
        <v>1000</v>
      </c>
      <c r="I20" s="66"/>
      <c r="J20" s="67">
        <v>1</v>
      </c>
      <c r="K20" s="68"/>
      <c r="L20" s="68">
        <v>8</v>
      </c>
      <c r="M20" s="68"/>
      <c r="N20" s="68">
        <v>1225</v>
      </c>
      <c r="O20" s="69"/>
      <c r="P20" s="33" t="s">
        <v>32</v>
      </c>
      <c r="Q20" s="34"/>
      <c r="R20" s="34" t="s">
        <v>32</v>
      </c>
      <c r="S20" s="34"/>
      <c r="T20" s="34" t="s">
        <v>32</v>
      </c>
      <c r="U20" s="35"/>
      <c r="V20" s="33" t="s">
        <v>92</v>
      </c>
      <c r="W20" s="34"/>
      <c r="X20" s="34" t="s">
        <v>92</v>
      </c>
      <c r="Y20" s="34"/>
      <c r="Z20" s="34" t="s">
        <v>92</v>
      </c>
      <c r="AA20" s="35"/>
      <c r="AB20" s="34" t="s">
        <v>32</v>
      </c>
      <c r="AC20" s="34"/>
      <c r="AD20" s="34" t="s">
        <v>32</v>
      </c>
      <c r="AE20" s="34"/>
      <c r="AF20" s="34" t="s">
        <v>32</v>
      </c>
      <c r="AG20" s="34"/>
      <c r="AH20" s="33" t="s">
        <v>32</v>
      </c>
      <c r="AI20" s="34"/>
      <c r="AJ20" s="34" t="s">
        <v>32</v>
      </c>
      <c r="AK20" s="34"/>
      <c r="AL20" s="34" t="s">
        <v>32</v>
      </c>
      <c r="AM20" s="35"/>
      <c r="AN20" s="33" t="s">
        <v>32</v>
      </c>
      <c r="AO20" s="34"/>
      <c r="AP20" s="34" t="s">
        <v>32</v>
      </c>
      <c r="AQ20" s="34"/>
      <c r="AR20" s="34" t="s">
        <v>32</v>
      </c>
      <c r="AS20" s="35"/>
      <c r="AT20" s="34" t="s">
        <v>32</v>
      </c>
      <c r="AU20" s="34"/>
      <c r="AV20" s="34" t="s">
        <v>32</v>
      </c>
      <c r="AW20" s="34"/>
      <c r="AX20" s="34" t="s">
        <v>32</v>
      </c>
      <c r="AY20" s="68"/>
      <c r="AZ20" s="33" t="s">
        <v>32</v>
      </c>
      <c r="BA20" s="34"/>
      <c r="BB20" s="34" t="s">
        <v>32</v>
      </c>
      <c r="BC20" s="34"/>
      <c r="BD20" s="34" t="s">
        <v>32</v>
      </c>
      <c r="BE20" s="111"/>
      <c r="BF20" s="33" t="s">
        <v>32</v>
      </c>
      <c r="BG20" s="34"/>
      <c r="BH20" s="34" t="s">
        <v>32</v>
      </c>
      <c r="BI20" s="34"/>
      <c r="BJ20" s="34" t="s">
        <v>32</v>
      </c>
      <c r="BK20" s="111"/>
      <c r="BL20" s="33" t="s">
        <v>32</v>
      </c>
      <c r="BM20" s="34"/>
      <c r="BN20" s="34" t="s">
        <v>32</v>
      </c>
      <c r="BO20" s="34"/>
      <c r="BP20" s="34" t="s">
        <v>32</v>
      </c>
      <c r="BQ20" s="111"/>
      <c r="BR20" s="33" t="s">
        <v>32</v>
      </c>
      <c r="BS20" s="34"/>
      <c r="BT20" s="34" t="s">
        <v>32</v>
      </c>
      <c r="BU20" s="34"/>
      <c r="BV20" s="34" t="s">
        <v>32</v>
      </c>
      <c r="BW20" s="111"/>
      <c r="BX20" s="235" t="s">
        <v>32</v>
      </c>
      <c r="BY20" s="34"/>
      <c r="BZ20" s="235" t="s">
        <v>32</v>
      </c>
      <c r="CA20" s="34"/>
      <c r="CB20" s="235" t="s">
        <v>32</v>
      </c>
      <c r="CC20" s="111"/>
      <c r="CD20" s="24">
        <v>20</v>
      </c>
    </row>
    <row r="21" spans="1:82" ht="22.5" customHeight="1" x14ac:dyDescent="0.15">
      <c r="A21" s="17">
        <v>21</v>
      </c>
      <c r="B21" s="28" t="s">
        <v>80</v>
      </c>
      <c r="C21" s="42"/>
      <c r="D21" s="64">
        <v>17</v>
      </c>
      <c r="E21" s="65"/>
      <c r="F21" s="70">
        <v>186</v>
      </c>
      <c r="G21" s="70"/>
      <c r="H21" s="65">
        <v>431094</v>
      </c>
      <c r="I21" s="66"/>
      <c r="J21" s="67">
        <v>17</v>
      </c>
      <c r="K21" s="68"/>
      <c r="L21" s="68">
        <v>174</v>
      </c>
      <c r="M21" s="68"/>
      <c r="N21" s="68">
        <v>390528</v>
      </c>
      <c r="O21" s="69"/>
      <c r="P21" s="33">
        <v>14</v>
      </c>
      <c r="Q21" s="34"/>
      <c r="R21" s="34">
        <v>138</v>
      </c>
      <c r="S21" s="34"/>
      <c r="T21" s="34">
        <v>292524</v>
      </c>
      <c r="U21" s="35"/>
      <c r="V21" s="33">
        <v>15</v>
      </c>
      <c r="W21" s="34"/>
      <c r="X21" s="34">
        <v>183</v>
      </c>
      <c r="Y21" s="34"/>
      <c r="Z21" s="34">
        <v>401301</v>
      </c>
      <c r="AA21" s="35"/>
      <c r="AB21" s="34">
        <v>12</v>
      </c>
      <c r="AC21" s="34"/>
      <c r="AD21" s="34">
        <v>129</v>
      </c>
      <c r="AE21" s="34"/>
      <c r="AF21" s="34">
        <v>316679</v>
      </c>
      <c r="AG21" s="34"/>
      <c r="AH21" s="33">
        <v>11</v>
      </c>
      <c r="AI21" s="34"/>
      <c r="AJ21" s="34">
        <v>114</v>
      </c>
      <c r="AK21" s="34"/>
      <c r="AL21" s="34">
        <v>279051</v>
      </c>
      <c r="AM21" s="35"/>
      <c r="AN21" s="33">
        <v>13</v>
      </c>
      <c r="AO21" s="34"/>
      <c r="AP21" s="34">
        <v>136</v>
      </c>
      <c r="AQ21" s="34"/>
      <c r="AR21" s="34">
        <v>349302</v>
      </c>
      <c r="AS21" s="35"/>
      <c r="AT21" s="34">
        <v>10</v>
      </c>
      <c r="AU21" s="34"/>
      <c r="AV21" s="34">
        <v>106</v>
      </c>
      <c r="AW21" s="34"/>
      <c r="AX21" s="34">
        <v>284976</v>
      </c>
      <c r="AY21" s="68"/>
      <c r="AZ21" s="33">
        <v>10</v>
      </c>
      <c r="BA21" s="34"/>
      <c r="BB21" s="34">
        <v>94</v>
      </c>
      <c r="BC21" s="34"/>
      <c r="BD21" s="34">
        <v>426777</v>
      </c>
      <c r="BE21" s="111"/>
      <c r="BF21" s="33">
        <v>13</v>
      </c>
      <c r="BG21" s="34"/>
      <c r="BH21" s="34">
        <v>114</v>
      </c>
      <c r="BI21" s="34"/>
      <c r="BJ21" s="34">
        <v>538840</v>
      </c>
      <c r="BK21" s="111"/>
      <c r="BL21" s="33">
        <v>9</v>
      </c>
      <c r="BM21" s="34"/>
      <c r="BN21" s="34">
        <v>105</v>
      </c>
      <c r="BO21" s="34"/>
      <c r="BP21" s="34">
        <v>446906</v>
      </c>
      <c r="BQ21" s="111"/>
      <c r="BR21" s="33">
        <v>9</v>
      </c>
      <c r="BS21" s="34"/>
      <c r="BT21" s="34">
        <v>107</v>
      </c>
      <c r="BU21" s="34"/>
      <c r="BV21" s="34">
        <v>475553</v>
      </c>
      <c r="BW21" s="111"/>
      <c r="BX21" s="236">
        <v>8</v>
      </c>
      <c r="BY21" s="34"/>
      <c r="BZ21" s="236">
        <v>94</v>
      </c>
      <c r="CA21" s="34"/>
      <c r="CB21" s="236">
        <v>428778</v>
      </c>
      <c r="CC21" s="111"/>
      <c r="CD21" s="24">
        <v>21</v>
      </c>
    </row>
    <row r="22" spans="1:82" ht="22.5" customHeight="1" x14ac:dyDescent="0.15">
      <c r="A22" s="17">
        <v>22</v>
      </c>
      <c r="B22" s="28" t="s">
        <v>81</v>
      </c>
      <c r="C22" s="42"/>
      <c r="D22" s="64">
        <v>3</v>
      </c>
      <c r="E22" s="65"/>
      <c r="F22" s="65">
        <v>154</v>
      </c>
      <c r="G22" s="65"/>
      <c r="H22" s="65">
        <v>753131</v>
      </c>
      <c r="I22" s="66"/>
      <c r="J22" s="67">
        <v>4</v>
      </c>
      <c r="K22" s="68"/>
      <c r="L22" s="68">
        <v>170</v>
      </c>
      <c r="M22" s="68"/>
      <c r="N22" s="68">
        <v>905938</v>
      </c>
      <c r="O22" s="69"/>
      <c r="P22" s="33">
        <v>5</v>
      </c>
      <c r="Q22" s="34"/>
      <c r="R22" s="34">
        <v>168</v>
      </c>
      <c r="S22" s="34"/>
      <c r="T22" s="34">
        <v>1199843</v>
      </c>
      <c r="U22" s="35"/>
      <c r="V22" s="33">
        <v>6</v>
      </c>
      <c r="W22" s="34"/>
      <c r="X22" s="34">
        <v>199</v>
      </c>
      <c r="Y22" s="34"/>
      <c r="Z22" s="34">
        <v>1254727</v>
      </c>
      <c r="AA22" s="35"/>
      <c r="AB22" s="34">
        <v>4</v>
      </c>
      <c r="AC22" s="34"/>
      <c r="AD22" s="34">
        <v>146</v>
      </c>
      <c r="AE22" s="34"/>
      <c r="AF22" s="34">
        <v>1185477</v>
      </c>
      <c r="AG22" s="34"/>
      <c r="AH22" s="33">
        <v>4</v>
      </c>
      <c r="AI22" s="34"/>
      <c r="AJ22" s="34">
        <v>158</v>
      </c>
      <c r="AK22" s="34"/>
      <c r="AL22" s="34">
        <v>1313560</v>
      </c>
      <c r="AM22" s="35"/>
      <c r="AN22" s="33">
        <v>4</v>
      </c>
      <c r="AO22" s="34"/>
      <c r="AP22" s="34">
        <v>159</v>
      </c>
      <c r="AQ22" s="34"/>
      <c r="AR22" s="34">
        <v>1607329</v>
      </c>
      <c r="AS22" s="35"/>
      <c r="AT22" s="34">
        <v>4</v>
      </c>
      <c r="AU22" s="34"/>
      <c r="AV22" s="34">
        <v>150</v>
      </c>
      <c r="AW22" s="34"/>
      <c r="AX22" s="34">
        <v>709935</v>
      </c>
      <c r="AY22" s="68"/>
      <c r="AZ22" s="33">
        <v>2</v>
      </c>
      <c r="BA22" s="34"/>
      <c r="BB22" s="34">
        <v>59</v>
      </c>
      <c r="BC22" s="34"/>
      <c r="BD22" s="34" t="s">
        <v>354</v>
      </c>
      <c r="BE22" s="111"/>
      <c r="BF22" s="33">
        <v>3</v>
      </c>
      <c r="BG22" s="34"/>
      <c r="BH22" s="34">
        <v>56</v>
      </c>
      <c r="BI22" s="34"/>
      <c r="BJ22" s="34">
        <v>94053</v>
      </c>
      <c r="BK22" s="111"/>
      <c r="BL22" s="33">
        <v>2</v>
      </c>
      <c r="BM22" s="34"/>
      <c r="BN22" s="34">
        <v>63</v>
      </c>
      <c r="BO22" s="34"/>
      <c r="BP22" s="34" t="s">
        <v>354</v>
      </c>
      <c r="BQ22" s="111"/>
      <c r="BR22" s="33">
        <v>1</v>
      </c>
      <c r="BS22" s="34"/>
      <c r="BT22" s="34">
        <v>51</v>
      </c>
      <c r="BU22" s="34"/>
      <c r="BV22" s="34" t="s">
        <v>354</v>
      </c>
      <c r="BW22" s="111"/>
      <c r="BX22" s="235">
        <v>1</v>
      </c>
      <c r="BY22" s="34"/>
      <c r="BZ22" s="235">
        <v>53</v>
      </c>
      <c r="CA22" s="34"/>
      <c r="CB22" s="236" t="s">
        <v>354</v>
      </c>
      <c r="CC22" s="111"/>
      <c r="CD22" s="24">
        <v>22</v>
      </c>
    </row>
    <row r="23" spans="1:82" ht="22.5" customHeight="1" x14ac:dyDescent="0.15">
      <c r="A23" s="17">
        <v>23</v>
      </c>
      <c r="B23" s="28" t="s">
        <v>82</v>
      </c>
      <c r="C23" s="42"/>
      <c r="D23" s="64" t="s">
        <v>32</v>
      </c>
      <c r="E23" s="65"/>
      <c r="F23" s="65" t="s">
        <v>32</v>
      </c>
      <c r="G23" s="65"/>
      <c r="H23" s="65" t="s">
        <v>32</v>
      </c>
      <c r="I23" s="66"/>
      <c r="J23" s="67" t="s">
        <v>32</v>
      </c>
      <c r="K23" s="68"/>
      <c r="L23" s="68" t="s">
        <v>32</v>
      </c>
      <c r="M23" s="68"/>
      <c r="N23" s="68" t="s">
        <v>32</v>
      </c>
      <c r="O23" s="69"/>
      <c r="P23" s="33" t="s">
        <v>32</v>
      </c>
      <c r="Q23" s="34"/>
      <c r="R23" s="34" t="s">
        <v>32</v>
      </c>
      <c r="S23" s="34"/>
      <c r="T23" s="34" t="s">
        <v>32</v>
      </c>
      <c r="U23" s="35"/>
      <c r="V23" s="33" t="s">
        <v>92</v>
      </c>
      <c r="W23" s="34"/>
      <c r="X23" s="34" t="s">
        <v>92</v>
      </c>
      <c r="Y23" s="34"/>
      <c r="Z23" s="34" t="s">
        <v>92</v>
      </c>
      <c r="AA23" s="35"/>
      <c r="AB23" s="34" t="s">
        <v>32</v>
      </c>
      <c r="AC23" s="34"/>
      <c r="AD23" s="34" t="s">
        <v>32</v>
      </c>
      <c r="AE23" s="34"/>
      <c r="AF23" s="34" t="s">
        <v>32</v>
      </c>
      <c r="AG23" s="34"/>
      <c r="AH23" s="33" t="s">
        <v>32</v>
      </c>
      <c r="AI23" s="34"/>
      <c r="AJ23" s="34" t="s">
        <v>32</v>
      </c>
      <c r="AK23" s="34"/>
      <c r="AL23" s="34" t="s">
        <v>32</v>
      </c>
      <c r="AM23" s="35"/>
      <c r="AN23" s="33" t="s">
        <v>32</v>
      </c>
      <c r="AO23" s="34"/>
      <c r="AP23" s="34" t="s">
        <v>32</v>
      </c>
      <c r="AQ23" s="34"/>
      <c r="AR23" s="34" t="s">
        <v>32</v>
      </c>
      <c r="AS23" s="35"/>
      <c r="AT23" s="34">
        <v>1</v>
      </c>
      <c r="AU23" s="34"/>
      <c r="AV23" s="34">
        <v>10</v>
      </c>
      <c r="AW23" s="34"/>
      <c r="AX23" s="34">
        <v>8100</v>
      </c>
      <c r="AY23" s="68"/>
      <c r="AZ23" s="33">
        <v>1</v>
      </c>
      <c r="BA23" s="34"/>
      <c r="BB23" s="34">
        <v>10</v>
      </c>
      <c r="BC23" s="34"/>
      <c r="BD23" s="34" t="s">
        <v>354</v>
      </c>
      <c r="BE23" s="111"/>
      <c r="BF23" s="33">
        <v>1</v>
      </c>
      <c r="BG23" s="34"/>
      <c r="BH23" s="34">
        <v>12</v>
      </c>
      <c r="BI23" s="34"/>
      <c r="BJ23" s="34" t="s">
        <v>354</v>
      </c>
      <c r="BK23" s="111"/>
      <c r="BL23" s="33" t="s">
        <v>32</v>
      </c>
      <c r="BM23" s="34"/>
      <c r="BN23" s="34" t="s">
        <v>32</v>
      </c>
      <c r="BO23" s="34"/>
      <c r="BP23" s="34" t="s">
        <v>32</v>
      </c>
      <c r="BQ23" s="111"/>
      <c r="BR23" s="33" t="s">
        <v>32</v>
      </c>
      <c r="BS23" s="34"/>
      <c r="BT23" s="34" t="s">
        <v>32</v>
      </c>
      <c r="BU23" s="34"/>
      <c r="BV23" s="34" t="s">
        <v>32</v>
      </c>
      <c r="BW23" s="111"/>
      <c r="BX23" s="235" t="s">
        <v>32</v>
      </c>
      <c r="BY23" s="34"/>
      <c r="BZ23" s="235" t="s">
        <v>32</v>
      </c>
      <c r="CA23" s="34"/>
      <c r="CB23" s="236" t="s">
        <v>32</v>
      </c>
      <c r="CC23" s="111"/>
      <c r="CD23" s="24">
        <v>23</v>
      </c>
    </row>
    <row r="24" spans="1:82" ht="22.5" customHeight="1" x14ac:dyDescent="0.15">
      <c r="A24" s="17">
        <v>24</v>
      </c>
      <c r="B24" s="28" t="s">
        <v>83</v>
      </c>
      <c r="C24" s="42"/>
      <c r="D24" s="64">
        <v>42</v>
      </c>
      <c r="E24" s="65"/>
      <c r="F24" s="65">
        <v>811</v>
      </c>
      <c r="G24" s="65"/>
      <c r="H24" s="65">
        <v>1607586</v>
      </c>
      <c r="I24" s="66"/>
      <c r="J24" s="67">
        <v>41</v>
      </c>
      <c r="K24" s="68"/>
      <c r="L24" s="68">
        <v>765</v>
      </c>
      <c r="M24" s="68"/>
      <c r="N24" s="68">
        <v>1480244</v>
      </c>
      <c r="O24" s="69"/>
      <c r="P24" s="33">
        <v>33</v>
      </c>
      <c r="Q24" s="34"/>
      <c r="R24" s="34">
        <v>699</v>
      </c>
      <c r="S24" s="34"/>
      <c r="T24" s="34">
        <v>1386212</v>
      </c>
      <c r="U24" s="35"/>
      <c r="V24" s="33">
        <v>36</v>
      </c>
      <c r="W24" s="34"/>
      <c r="X24" s="34">
        <v>564</v>
      </c>
      <c r="Y24" s="34"/>
      <c r="Z24" s="34">
        <v>1058166</v>
      </c>
      <c r="AA24" s="35"/>
      <c r="AB24" s="34">
        <v>33</v>
      </c>
      <c r="AC24" s="34"/>
      <c r="AD24" s="34">
        <v>575</v>
      </c>
      <c r="AE24" s="34"/>
      <c r="AF24" s="34">
        <v>1172571</v>
      </c>
      <c r="AG24" s="34"/>
      <c r="AH24" s="33">
        <v>35</v>
      </c>
      <c r="AI24" s="34"/>
      <c r="AJ24" s="34">
        <v>626</v>
      </c>
      <c r="AK24" s="34"/>
      <c r="AL24" s="34">
        <v>1106256</v>
      </c>
      <c r="AM24" s="35"/>
      <c r="AN24" s="33">
        <v>30</v>
      </c>
      <c r="AO24" s="34"/>
      <c r="AP24" s="34">
        <v>593</v>
      </c>
      <c r="AQ24" s="34"/>
      <c r="AR24" s="34">
        <v>1118820</v>
      </c>
      <c r="AS24" s="35"/>
      <c r="AT24" s="34">
        <v>28</v>
      </c>
      <c r="AU24" s="34"/>
      <c r="AV24" s="34">
        <v>590</v>
      </c>
      <c r="AW24" s="34"/>
      <c r="AX24" s="34">
        <v>970749</v>
      </c>
      <c r="AY24" s="68"/>
      <c r="AZ24" s="33">
        <v>21</v>
      </c>
      <c r="BA24" s="34"/>
      <c r="BB24" s="34">
        <v>565</v>
      </c>
      <c r="BC24" s="34"/>
      <c r="BD24" s="34">
        <v>1318338</v>
      </c>
      <c r="BE24" s="111"/>
      <c r="BF24" s="33">
        <v>20</v>
      </c>
      <c r="BG24" s="34"/>
      <c r="BH24" s="34">
        <v>602</v>
      </c>
      <c r="BI24" s="34"/>
      <c r="BJ24" s="34">
        <v>1221750</v>
      </c>
      <c r="BK24" s="111"/>
      <c r="BL24" s="33">
        <v>16</v>
      </c>
      <c r="BM24" s="34"/>
      <c r="BN24" s="34">
        <v>522</v>
      </c>
      <c r="BO24" s="34"/>
      <c r="BP24" s="34">
        <v>1120486</v>
      </c>
      <c r="BQ24" s="111"/>
      <c r="BR24" s="33">
        <v>19</v>
      </c>
      <c r="BS24" s="34"/>
      <c r="BT24" s="34">
        <v>551</v>
      </c>
      <c r="BU24" s="34"/>
      <c r="BV24" s="34">
        <v>1262385</v>
      </c>
      <c r="BW24" s="111"/>
      <c r="BX24" s="236">
        <v>18</v>
      </c>
      <c r="BY24" s="34"/>
      <c r="BZ24" s="236">
        <v>514</v>
      </c>
      <c r="CA24" s="34"/>
      <c r="CB24" s="236">
        <v>1228553</v>
      </c>
      <c r="CC24" s="111"/>
      <c r="CD24" s="24">
        <v>24</v>
      </c>
    </row>
    <row r="25" spans="1:82" ht="22.5" customHeight="1" x14ac:dyDescent="0.15">
      <c r="A25" s="17">
        <v>25</v>
      </c>
      <c r="B25" s="28" t="s">
        <v>84</v>
      </c>
      <c r="C25" s="42"/>
      <c r="D25" s="64">
        <v>10</v>
      </c>
      <c r="E25" s="65"/>
      <c r="F25" s="65">
        <v>286</v>
      </c>
      <c r="G25" s="65"/>
      <c r="H25" s="65">
        <v>415327</v>
      </c>
      <c r="I25" s="66"/>
      <c r="J25" s="67">
        <v>10</v>
      </c>
      <c r="K25" s="68"/>
      <c r="L25" s="68">
        <v>286</v>
      </c>
      <c r="M25" s="68"/>
      <c r="N25" s="68">
        <v>416682</v>
      </c>
      <c r="O25" s="69"/>
      <c r="P25" s="33">
        <v>10</v>
      </c>
      <c r="Q25" s="34"/>
      <c r="R25" s="34">
        <v>278</v>
      </c>
      <c r="S25" s="34"/>
      <c r="T25" s="34">
        <v>428672</v>
      </c>
      <c r="U25" s="35"/>
      <c r="V25" s="33">
        <v>9</v>
      </c>
      <c r="W25" s="34"/>
      <c r="X25" s="34">
        <v>266</v>
      </c>
      <c r="Y25" s="34"/>
      <c r="Z25" s="34">
        <v>422305</v>
      </c>
      <c r="AA25" s="35"/>
      <c r="AB25" s="34">
        <v>10</v>
      </c>
      <c r="AC25" s="34"/>
      <c r="AD25" s="34">
        <v>291</v>
      </c>
      <c r="AE25" s="34"/>
      <c r="AF25" s="34">
        <v>411231</v>
      </c>
      <c r="AG25" s="34"/>
      <c r="AH25" s="33">
        <v>10</v>
      </c>
      <c r="AI25" s="34"/>
      <c r="AJ25" s="34">
        <v>298</v>
      </c>
      <c r="AK25" s="34"/>
      <c r="AL25" s="34">
        <v>425121</v>
      </c>
      <c r="AM25" s="35"/>
      <c r="AN25" s="33">
        <v>9</v>
      </c>
      <c r="AO25" s="34"/>
      <c r="AP25" s="34">
        <v>301</v>
      </c>
      <c r="AQ25" s="34"/>
      <c r="AR25" s="34">
        <v>389951</v>
      </c>
      <c r="AS25" s="35"/>
      <c r="AT25" s="34">
        <v>6</v>
      </c>
      <c r="AU25" s="34"/>
      <c r="AV25" s="34">
        <v>222</v>
      </c>
      <c r="AW25" s="34"/>
      <c r="AX25" s="34">
        <v>292268</v>
      </c>
      <c r="AY25" s="68"/>
      <c r="AZ25" s="33">
        <v>6</v>
      </c>
      <c r="BA25" s="34"/>
      <c r="BB25" s="34">
        <v>176</v>
      </c>
      <c r="BC25" s="34"/>
      <c r="BD25" s="34">
        <v>295657</v>
      </c>
      <c r="BE25" s="111"/>
      <c r="BF25" s="33">
        <v>8</v>
      </c>
      <c r="BG25" s="34"/>
      <c r="BH25" s="34">
        <v>181</v>
      </c>
      <c r="BI25" s="34"/>
      <c r="BJ25" s="34">
        <v>311030</v>
      </c>
      <c r="BK25" s="111"/>
      <c r="BL25" s="33">
        <v>7</v>
      </c>
      <c r="BM25" s="34"/>
      <c r="BN25" s="34">
        <v>188</v>
      </c>
      <c r="BO25" s="34"/>
      <c r="BP25" s="34">
        <v>298306</v>
      </c>
      <c r="BQ25" s="111"/>
      <c r="BR25" s="33">
        <v>6</v>
      </c>
      <c r="BS25" s="34"/>
      <c r="BT25" s="34">
        <v>181</v>
      </c>
      <c r="BU25" s="34"/>
      <c r="BV25" s="34">
        <v>307947</v>
      </c>
      <c r="BW25" s="111"/>
      <c r="BX25" s="235">
        <v>6</v>
      </c>
      <c r="BY25" s="34"/>
      <c r="BZ25" s="235">
        <v>198</v>
      </c>
      <c r="CA25" s="34"/>
      <c r="CB25" s="236">
        <v>311031</v>
      </c>
      <c r="CC25" s="111"/>
      <c r="CD25" s="24">
        <v>25</v>
      </c>
    </row>
    <row r="26" spans="1:82" ht="22.5" customHeight="1" x14ac:dyDescent="0.15">
      <c r="A26" s="17">
        <v>26</v>
      </c>
      <c r="B26" s="28" t="s">
        <v>85</v>
      </c>
      <c r="C26" s="42"/>
      <c r="D26" s="64">
        <v>13</v>
      </c>
      <c r="E26" s="65"/>
      <c r="F26" s="65">
        <v>188</v>
      </c>
      <c r="G26" s="65"/>
      <c r="H26" s="65">
        <v>263250</v>
      </c>
      <c r="I26" s="66"/>
      <c r="J26" s="67">
        <v>13</v>
      </c>
      <c r="K26" s="68"/>
      <c r="L26" s="68">
        <v>186</v>
      </c>
      <c r="M26" s="68"/>
      <c r="N26" s="68">
        <v>267761</v>
      </c>
      <c r="O26" s="69"/>
      <c r="P26" s="33">
        <v>12</v>
      </c>
      <c r="Q26" s="34"/>
      <c r="R26" s="34">
        <v>176</v>
      </c>
      <c r="S26" s="34"/>
      <c r="T26" s="34">
        <v>257761</v>
      </c>
      <c r="U26" s="35"/>
      <c r="V26" s="33">
        <v>13</v>
      </c>
      <c r="W26" s="34"/>
      <c r="X26" s="34">
        <v>173</v>
      </c>
      <c r="Y26" s="34"/>
      <c r="Z26" s="34">
        <v>274064</v>
      </c>
      <c r="AA26" s="35"/>
      <c r="AB26" s="34">
        <v>12</v>
      </c>
      <c r="AC26" s="34"/>
      <c r="AD26" s="34">
        <v>170</v>
      </c>
      <c r="AE26" s="34"/>
      <c r="AF26" s="34">
        <v>261358</v>
      </c>
      <c r="AG26" s="34"/>
      <c r="AH26" s="33">
        <v>14</v>
      </c>
      <c r="AI26" s="34"/>
      <c r="AJ26" s="34">
        <v>193</v>
      </c>
      <c r="AK26" s="34"/>
      <c r="AL26" s="34">
        <v>282652</v>
      </c>
      <c r="AM26" s="35"/>
      <c r="AN26" s="33">
        <v>14</v>
      </c>
      <c r="AO26" s="34"/>
      <c r="AP26" s="34">
        <v>178</v>
      </c>
      <c r="AQ26" s="34"/>
      <c r="AR26" s="34">
        <v>272162</v>
      </c>
      <c r="AS26" s="35"/>
      <c r="AT26" s="34">
        <v>13</v>
      </c>
      <c r="AU26" s="34"/>
      <c r="AV26" s="34">
        <v>168</v>
      </c>
      <c r="AW26" s="34"/>
      <c r="AX26" s="34">
        <v>219959</v>
      </c>
      <c r="AY26" s="68"/>
      <c r="AZ26" s="33">
        <v>6</v>
      </c>
      <c r="BA26" s="34"/>
      <c r="BB26" s="34">
        <v>92</v>
      </c>
      <c r="BC26" s="34"/>
      <c r="BD26" s="34">
        <v>213660</v>
      </c>
      <c r="BE26" s="111"/>
      <c r="BF26" s="33">
        <v>7</v>
      </c>
      <c r="BG26" s="34"/>
      <c r="BH26" s="34">
        <v>91</v>
      </c>
      <c r="BI26" s="34"/>
      <c r="BJ26" s="34">
        <v>171366</v>
      </c>
      <c r="BK26" s="111"/>
      <c r="BL26" s="33">
        <v>6</v>
      </c>
      <c r="BM26" s="34"/>
      <c r="BN26" s="34">
        <v>98</v>
      </c>
      <c r="BO26" s="34"/>
      <c r="BP26" s="34">
        <v>264092</v>
      </c>
      <c r="BQ26" s="111"/>
      <c r="BR26" s="33">
        <v>6</v>
      </c>
      <c r="BS26" s="34"/>
      <c r="BT26" s="34">
        <v>97</v>
      </c>
      <c r="BU26" s="34"/>
      <c r="BV26" s="34">
        <v>309605</v>
      </c>
      <c r="BW26" s="111"/>
      <c r="BX26" s="235">
        <v>6</v>
      </c>
      <c r="BY26" s="34"/>
      <c r="BZ26" s="235">
        <v>94</v>
      </c>
      <c r="CA26" s="34"/>
      <c r="CB26" s="236">
        <v>261339</v>
      </c>
      <c r="CC26" s="111"/>
      <c r="CD26" s="24">
        <v>26</v>
      </c>
    </row>
    <row r="27" spans="1:82" ht="22.5" customHeight="1" x14ac:dyDescent="0.15">
      <c r="A27" s="17">
        <v>27</v>
      </c>
      <c r="B27" s="28" t="s">
        <v>86</v>
      </c>
      <c r="C27" s="42"/>
      <c r="D27" s="70">
        <v>1</v>
      </c>
      <c r="E27" s="70" t="s">
        <v>35</v>
      </c>
      <c r="F27" s="70">
        <v>12</v>
      </c>
      <c r="G27" s="70" t="s">
        <v>35</v>
      </c>
      <c r="H27" s="70">
        <v>8334</v>
      </c>
      <c r="I27" s="66"/>
      <c r="J27" s="67">
        <v>1</v>
      </c>
      <c r="K27" s="68"/>
      <c r="L27" s="71">
        <v>12</v>
      </c>
      <c r="M27" s="71"/>
      <c r="N27" s="68">
        <v>8141</v>
      </c>
      <c r="O27" s="69"/>
      <c r="P27" s="33">
        <v>1</v>
      </c>
      <c r="Q27" s="34"/>
      <c r="R27" s="36">
        <v>13</v>
      </c>
      <c r="S27" s="36"/>
      <c r="T27" s="34">
        <v>9023</v>
      </c>
      <c r="U27" s="35"/>
      <c r="V27" s="33">
        <v>1</v>
      </c>
      <c r="W27" s="34"/>
      <c r="X27" s="34">
        <v>13</v>
      </c>
      <c r="Y27" s="34"/>
      <c r="Z27" s="34">
        <v>8356</v>
      </c>
      <c r="AA27" s="35"/>
      <c r="AB27" s="34">
        <v>1</v>
      </c>
      <c r="AC27" s="34"/>
      <c r="AD27" s="34">
        <v>12</v>
      </c>
      <c r="AE27" s="34"/>
      <c r="AF27" s="34">
        <v>8361</v>
      </c>
      <c r="AG27" s="34"/>
      <c r="AH27" s="33">
        <v>1</v>
      </c>
      <c r="AI27" s="34"/>
      <c r="AJ27" s="34">
        <v>12</v>
      </c>
      <c r="AK27" s="36"/>
      <c r="AL27" s="34">
        <v>7002</v>
      </c>
      <c r="AM27" s="35"/>
      <c r="AN27" s="33">
        <v>1</v>
      </c>
      <c r="AO27" s="34"/>
      <c r="AP27" s="34">
        <v>12</v>
      </c>
      <c r="AQ27" s="34"/>
      <c r="AR27" s="34">
        <v>6431</v>
      </c>
      <c r="AS27" s="35"/>
      <c r="AT27" s="34">
        <v>1</v>
      </c>
      <c r="AU27" s="34"/>
      <c r="AV27" s="34">
        <v>12</v>
      </c>
      <c r="AW27" s="34"/>
      <c r="AX27" s="34">
        <v>5992</v>
      </c>
      <c r="AY27" s="68"/>
      <c r="AZ27" s="33">
        <v>1</v>
      </c>
      <c r="BA27" s="34"/>
      <c r="BB27" s="34">
        <v>13</v>
      </c>
      <c r="BC27" s="34"/>
      <c r="BD27" s="34" t="s">
        <v>354</v>
      </c>
      <c r="BE27" s="111"/>
      <c r="BF27" s="33">
        <v>1</v>
      </c>
      <c r="BG27" s="34"/>
      <c r="BH27" s="34">
        <v>12</v>
      </c>
      <c r="BI27" s="34"/>
      <c r="BJ27" s="34" t="s">
        <v>354</v>
      </c>
      <c r="BK27" s="111"/>
      <c r="BL27" s="33">
        <v>1</v>
      </c>
      <c r="BM27" s="34"/>
      <c r="BN27" s="34">
        <v>13</v>
      </c>
      <c r="BO27" s="34"/>
      <c r="BP27" s="34" t="s">
        <v>354</v>
      </c>
      <c r="BQ27" s="111"/>
      <c r="BR27" s="33">
        <v>1</v>
      </c>
      <c r="BS27" s="34"/>
      <c r="BT27" s="34">
        <v>13</v>
      </c>
      <c r="BU27" s="34"/>
      <c r="BV27" s="34" t="s">
        <v>380</v>
      </c>
      <c r="BW27" s="111"/>
      <c r="BX27" s="235">
        <v>1</v>
      </c>
      <c r="BY27" s="34"/>
      <c r="BZ27" s="235">
        <v>13</v>
      </c>
      <c r="CA27" s="34"/>
      <c r="CB27" s="236" t="s">
        <v>354</v>
      </c>
      <c r="CC27" s="111"/>
      <c r="CD27" s="24">
        <v>27</v>
      </c>
    </row>
    <row r="28" spans="1:82" ht="22.5" customHeight="1" x14ac:dyDescent="0.15">
      <c r="A28" s="17">
        <v>28</v>
      </c>
      <c r="B28" s="28" t="s">
        <v>87</v>
      </c>
      <c r="C28" s="42"/>
      <c r="D28" s="64">
        <v>1</v>
      </c>
      <c r="E28" s="65"/>
      <c r="F28" s="65">
        <v>8</v>
      </c>
      <c r="G28" s="65"/>
      <c r="H28" s="65">
        <v>17486</v>
      </c>
      <c r="I28" s="66"/>
      <c r="J28" s="67" t="s">
        <v>32</v>
      </c>
      <c r="K28" s="68"/>
      <c r="L28" s="68" t="s">
        <v>32</v>
      </c>
      <c r="M28" s="68"/>
      <c r="N28" s="68" t="s">
        <v>32</v>
      </c>
      <c r="O28" s="69"/>
      <c r="P28" s="33">
        <v>2</v>
      </c>
      <c r="Q28" s="34"/>
      <c r="R28" s="36">
        <v>30</v>
      </c>
      <c r="S28" s="36"/>
      <c r="T28" s="34">
        <v>28325</v>
      </c>
      <c r="U28" s="35"/>
      <c r="V28" s="33">
        <v>2</v>
      </c>
      <c r="W28" s="34"/>
      <c r="X28" s="36">
        <v>27</v>
      </c>
      <c r="Y28" s="36"/>
      <c r="Z28" s="34">
        <v>25760</v>
      </c>
      <c r="AA28" s="35"/>
      <c r="AB28" s="34">
        <v>1</v>
      </c>
      <c r="AC28" s="34"/>
      <c r="AD28" s="34">
        <v>11</v>
      </c>
      <c r="AE28" s="34"/>
      <c r="AF28" s="34">
        <v>5049</v>
      </c>
      <c r="AG28" s="34"/>
      <c r="AH28" s="33">
        <v>1</v>
      </c>
      <c r="AI28" s="34"/>
      <c r="AJ28" s="34">
        <v>12</v>
      </c>
      <c r="AK28" s="34"/>
      <c r="AL28" s="34">
        <v>5495</v>
      </c>
      <c r="AM28" s="35"/>
      <c r="AN28" s="33">
        <v>1</v>
      </c>
      <c r="AO28" s="34"/>
      <c r="AP28" s="34">
        <v>10</v>
      </c>
      <c r="AQ28" s="34"/>
      <c r="AR28" s="34">
        <v>4289</v>
      </c>
      <c r="AS28" s="35"/>
      <c r="AT28" s="34">
        <v>1</v>
      </c>
      <c r="AU28" s="34"/>
      <c r="AV28" s="34">
        <v>20</v>
      </c>
      <c r="AW28" s="34"/>
      <c r="AX28" s="34">
        <v>13312</v>
      </c>
      <c r="AY28" s="68"/>
      <c r="AZ28" s="33">
        <v>1</v>
      </c>
      <c r="BA28" s="34"/>
      <c r="BB28" s="34">
        <v>21</v>
      </c>
      <c r="BC28" s="34"/>
      <c r="BD28" s="34" t="s">
        <v>354</v>
      </c>
      <c r="BE28" s="111"/>
      <c r="BF28" s="33">
        <v>1</v>
      </c>
      <c r="BG28" s="34"/>
      <c r="BH28" s="34">
        <v>20</v>
      </c>
      <c r="BI28" s="34"/>
      <c r="BJ28" s="34" t="s">
        <v>354</v>
      </c>
      <c r="BK28" s="111"/>
      <c r="BL28" s="33">
        <v>1</v>
      </c>
      <c r="BM28" s="34"/>
      <c r="BN28" s="34">
        <v>23</v>
      </c>
      <c r="BO28" s="34"/>
      <c r="BP28" s="34" t="s">
        <v>354</v>
      </c>
      <c r="BQ28" s="111"/>
      <c r="BR28" s="33">
        <v>1</v>
      </c>
      <c r="BS28" s="34"/>
      <c r="BT28" s="34">
        <v>23</v>
      </c>
      <c r="BU28" s="34"/>
      <c r="BV28" s="34" t="s">
        <v>380</v>
      </c>
      <c r="BW28" s="111"/>
      <c r="BX28" s="236">
        <v>1</v>
      </c>
      <c r="BY28" s="34"/>
      <c r="BZ28" s="236">
        <v>22</v>
      </c>
      <c r="CA28" s="34"/>
      <c r="CB28" s="236" t="s">
        <v>354</v>
      </c>
      <c r="CC28" s="111"/>
      <c r="CD28" s="24">
        <v>28</v>
      </c>
    </row>
    <row r="29" spans="1:82" ht="22.5" customHeight="1" x14ac:dyDescent="0.15">
      <c r="A29" s="17">
        <v>29</v>
      </c>
      <c r="B29" s="28" t="s">
        <v>88</v>
      </c>
      <c r="C29" s="42"/>
      <c r="D29" s="70">
        <v>2</v>
      </c>
      <c r="E29" s="65"/>
      <c r="F29" s="70">
        <v>59</v>
      </c>
      <c r="G29" s="70"/>
      <c r="H29" s="65">
        <v>71308</v>
      </c>
      <c r="I29" s="66"/>
      <c r="J29" s="67">
        <v>2</v>
      </c>
      <c r="K29" s="68"/>
      <c r="L29" s="71">
        <v>56</v>
      </c>
      <c r="M29" s="71"/>
      <c r="N29" s="68">
        <v>82557</v>
      </c>
      <c r="O29" s="69"/>
      <c r="P29" s="33">
        <v>1</v>
      </c>
      <c r="Q29" s="34"/>
      <c r="R29" s="34">
        <v>41</v>
      </c>
      <c r="S29" s="34"/>
      <c r="T29" s="34">
        <v>38358</v>
      </c>
      <c r="U29" s="35"/>
      <c r="V29" s="33">
        <v>2</v>
      </c>
      <c r="W29" s="34"/>
      <c r="X29" s="36">
        <v>54</v>
      </c>
      <c r="Y29" s="36"/>
      <c r="Z29" s="34">
        <v>56494</v>
      </c>
      <c r="AA29" s="35"/>
      <c r="AB29" s="34">
        <v>2</v>
      </c>
      <c r="AC29" s="34"/>
      <c r="AD29" s="34">
        <v>39</v>
      </c>
      <c r="AE29" s="34"/>
      <c r="AF29" s="34">
        <v>63453</v>
      </c>
      <c r="AG29" s="34"/>
      <c r="AH29" s="33">
        <v>2</v>
      </c>
      <c r="AI29" s="34"/>
      <c r="AJ29" s="34">
        <v>44</v>
      </c>
      <c r="AK29" s="36"/>
      <c r="AL29" s="34">
        <v>62320</v>
      </c>
      <c r="AM29" s="35"/>
      <c r="AN29" s="33">
        <v>2</v>
      </c>
      <c r="AO29" s="34"/>
      <c r="AP29" s="34">
        <v>42</v>
      </c>
      <c r="AQ29" s="34"/>
      <c r="AR29" s="34">
        <v>58528</v>
      </c>
      <c r="AS29" s="35"/>
      <c r="AT29" s="34">
        <v>2</v>
      </c>
      <c r="AU29" s="34"/>
      <c r="AV29" s="34">
        <v>44</v>
      </c>
      <c r="AW29" s="34"/>
      <c r="AX29" s="34">
        <v>61003</v>
      </c>
      <c r="AY29" s="68"/>
      <c r="AZ29" s="33">
        <v>2</v>
      </c>
      <c r="BA29" s="34"/>
      <c r="BB29" s="34">
        <v>47</v>
      </c>
      <c r="BC29" s="34"/>
      <c r="BD29" s="34" t="s">
        <v>354</v>
      </c>
      <c r="BE29" s="111"/>
      <c r="BF29" s="33">
        <v>2</v>
      </c>
      <c r="BG29" s="34"/>
      <c r="BH29" s="34">
        <v>57</v>
      </c>
      <c r="BI29" s="34"/>
      <c r="BJ29" s="34" t="s">
        <v>354</v>
      </c>
      <c r="BK29" s="111"/>
      <c r="BL29" s="33">
        <v>2</v>
      </c>
      <c r="BM29" s="34"/>
      <c r="BN29" s="34">
        <v>48</v>
      </c>
      <c r="BO29" s="34"/>
      <c r="BP29" s="34" t="s">
        <v>354</v>
      </c>
      <c r="BQ29" s="111"/>
      <c r="BR29" s="33">
        <v>2</v>
      </c>
      <c r="BS29" s="34"/>
      <c r="BT29" s="34">
        <v>48</v>
      </c>
      <c r="BU29" s="34"/>
      <c r="BV29" s="34" t="s">
        <v>380</v>
      </c>
      <c r="BW29" s="111"/>
      <c r="BX29" s="235">
        <v>2</v>
      </c>
      <c r="BY29" s="34"/>
      <c r="BZ29" s="235">
        <v>45</v>
      </c>
      <c r="CA29" s="34"/>
      <c r="CB29" s="236" t="s">
        <v>354</v>
      </c>
      <c r="CC29" s="111"/>
      <c r="CD29" s="24">
        <v>29</v>
      </c>
    </row>
    <row r="30" spans="1:82" ht="22.5" customHeight="1" x14ac:dyDescent="0.15">
      <c r="A30" s="17">
        <v>30</v>
      </c>
      <c r="B30" s="28" t="s">
        <v>89</v>
      </c>
      <c r="C30" s="42"/>
      <c r="D30" s="64" t="s">
        <v>32</v>
      </c>
      <c r="E30" s="65"/>
      <c r="F30" s="65" t="s">
        <v>32</v>
      </c>
      <c r="G30" s="65"/>
      <c r="H30" s="65" t="s">
        <v>32</v>
      </c>
      <c r="I30" s="66"/>
      <c r="J30" s="67" t="s">
        <v>32</v>
      </c>
      <c r="K30" s="68"/>
      <c r="L30" s="68" t="s">
        <v>32</v>
      </c>
      <c r="M30" s="68"/>
      <c r="N30" s="68" t="s">
        <v>32</v>
      </c>
      <c r="O30" s="69"/>
      <c r="P30" s="33" t="s">
        <v>32</v>
      </c>
      <c r="Q30" s="34"/>
      <c r="R30" s="34" t="s">
        <v>32</v>
      </c>
      <c r="S30" s="34"/>
      <c r="T30" s="34" t="s">
        <v>32</v>
      </c>
      <c r="U30" s="35"/>
      <c r="V30" s="33" t="s">
        <v>92</v>
      </c>
      <c r="W30" s="34"/>
      <c r="X30" s="34" t="s">
        <v>92</v>
      </c>
      <c r="Y30" s="34"/>
      <c r="Z30" s="34" t="s">
        <v>92</v>
      </c>
      <c r="AA30" s="35"/>
      <c r="AB30" s="34" t="s">
        <v>32</v>
      </c>
      <c r="AC30" s="34"/>
      <c r="AD30" s="34" t="s">
        <v>32</v>
      </c>
      <c r="AE30" s="34"/>
      <c r="AF30" s="34" t="s">
        <v>32</v>
      </c>
      <c r="AG30" s="34"/>
      <c r="AH30" s="33" t="s">
        <v>32</v>
      </c>
      <c r="AI30" s="34"/>
      <c r="AJ30" s="36" t="s">
        <v>32</v>
      </c>
      <c r="AK30" s="34"/>
      <c r="AL30" s="34" t="s">
        <v>32</v>
      </c>
      <c r="AM30" s="35"/>
      <c r="AN30" s="33" t="s">
        <v>32</v>
      </c>
      <c r="AO30" s="34"/>
      <c r="AP30" s="34" t="s">
        <v>32</v>
      </c>
      <c r="AQ30" s="34"/>
      <c r="AR30" s="34" t="s">
        <v>32</v>
      </c>
      <c r="AS30" s="35"/>
      <c r="AT30" s="34" t="s">
        <v>32</v>
      </c>
      <c r="AU30" s="34"/>
      <c r="AV30" s="34" t="s">
        <v>32</v>
      </c>
      <c r="AW30" s="34"/>
      <c r="AX30" s="34" t="s">
        <v>32</v>
      </c>
      <c r="AY30" s="68"/>
      <c r="AZ30" s="109" t="s">
        <v>32</v>
      </c>
      <c r="BA30" s="110"/>
      <c r="BB30" s="110" t="s">
        <v>32</v>
      </c>
      <c r="BC30" s="110"/>
      <c r="BD30" s="110" t="s">
        <v>32</v>
      </c>
      <c r="BE30" s="111"/>
      <c r="BF30" s="109" t="s">
        <v>32</v>
      </c>
      <c r="BG30" s="110"/>
      <c r="BH30" s="110" t="s">
        <v>32</v>
      </c>
      <c r="BI30" s="110"/>
      <c r="BJ30" s="110" t="s">
        <v>32</v>
      </c>
      <c r="BK30" s="111"/>
      <c r="BL30" s="109" t="s">
        <v>32</v>
      </c>
      <c r="BM30" s="110"/>
      <c r="BN30" s="110" t="s">
        <v>32</v>
      </c>
      <c r="BO30" s="110"/>
      <c r="BP30" s="110" t="s">
        <v>32</v>
      </c>
      <c r="BQ30" s="111"/>
      <c r="BR30" s="109" t="s">
        <v>32</v>
      </c>
      <c r="BS30" s="110"/>
      <c r="BT30" s="110" t="s">
        <v>32</v>
      </c>
      <c r="BU30" s="110"/>
      <c r="BV30" s="110" t="s">
        <v>426</v>
      </c>
      <c r="BW30" s="111"/>
      <c r="BX30" s="235" t="s">
        <v>32</v>
      </c>
      <c r="BY30" s="110"/>
      <c r="BZ30" s="235" t="s">
        <v>32</v>
      </c>
      <c r="CA30" s="110"/>
      <c r="CB30" s="237" t="s">
        <v>426</v>
      </c>
      <c r="CC30" s="111"/>
      <c r="CD30" s="24">
        <v>30</v>
      </c>
    </row>
    <row r="31" spans="1:82" ht="22.5" customHeight="1" x14ac:dyDescent="0.15">
      <c r="A31" s="17">
        <v>31</v>
      </c>
      <c r="B31" s="28" t="s">
        <v>90</v>
      </c>
      <c r="C31" s="42"/>
      <c r="D31" s="64">
        <v>3</v>
      </c>
      <c r="E31" s="65"/>
      <c r="F31" s="70">
        <v>27</v>
      </c>
      <c r="G31" s="70"/>
      <c r="H31" s="65">
        <v>25918</v>
      </c>
      <c r="I31" s="66"/>
      <c r="J31" s="67">
        <v>3</v>
      </c>
      <c r="K31" s="68"/>
      <c r="L31" s="71">
        <v>27</v>
      </c>
      <c r="M31" s="71"/>
      <c r="N31" s="68">
        <v>25737</v>
      </c>
      <c r="O31" s="69"/>
      <c r="P31" s="33">
        <v>2</v>
      </c>
      <c r="Q31" s="34"/>
      <c r="R31" s="36">
        <v>21</v>
      </c>
      <c r="S31" s="36"/>
      <c r="T31" s="34">
        <v>18111</v>
      </c>
      <c r="U31" s="35"/>
      <c r="V31" s="33">
        <v>3</v>
      </c>
      <c r="W31" s="34"/>
      <c r="X31" s="36">
        <v>26</v>
      </c>
      <c r="Y31" s="36"/>
      <c r="Z31" s="34">
        <v>21520</v>
      </c>
      <c r="AA31" s="35"/>
      <c r="AB31" s="34">
        <v>3</v>
      </c>
      <c r="AC31" s="34"/>
      <c r="AD31" s="34">
        <v>24</v>
      </c>
      <c r="AE31" s="34"/>
      <c r="AF31" s="34">
        <v>24448</v>
      </c>
      <c r="AG31" s="34"/>
      <c r="AH31" s="33">
        <v>2</v>
      </c>
      <c r="AI31" s="34"/>
      <c r="AJ31" s="36">
        <v>9</v>
      </c>
      <c r="AK31" s="36"/>
      <c r="AL31" s="34">
        <v>2777</v>
      </c>
      <c r="AM31" s="35"/>
      <c r="AN31" s="33" t="s">
        <v>32</v>
      </c>
      <c r="AO31" s="34"/>
      <c r="AP31" s="34" t="s">
        <v>32</v>
      </c>
      <c r="AQ31" s="34"/>
      <c r="AR31" s="34" t="s">
        <v>32</v>
      </c>
      <c r="AS31" s="35"/>
      <c r="AT31" s="34" t="s">
        <v>32</v>
      </c>
      <c r="AU31" s="34"/>
      <c r="AV31" s="34" t="s">
        <v>32</v>
      </c>
      <c r="AW31" s="34"/>
      <c r="AX31" s="34" t="s">
        <v>32</v>
      </c>
      <c r="AY31" s="68"/>
      <c r="AZ31" s="109" t="s">
        <v>32</v>
      </c>
      <c r="BA31" s="110"/>
      <c r="BB31" s="110" t="s">
        <v>32</v>
      </c>
      <c r="BC31" s="110"/>
      <c r="BD31" s="110" t="s">
        <v>32</v>
      </c>
      <c r="BE31" s="111"/>
      <c r="BF31" s="109">
        <v>1</v>
      </c>
      <c r="BG31" s="110"/>
      <c r="BH31" s="110">
        <v>5</v>
      </c>
      <c r="BI31" s="110"/>
      <c r="BJ31" s="110" t="s">
        <v>354</v>
      </c>
      <c r="BK31" s="111"/>
      <c r="BL31" s="109" t="s">
        <v>32</v>
      </c>
      <c r="BM31" s="110"/>
      <c r="BN31" s="110" t="s">
        <v>32</v>
      </c>
      <c r="BO31" s="110"/>
      <c r="BP31" s="34" t="s">
        <v>32</v>
      </c>
      <c r="BQ31" s="111"/>
      <c r="BR31" s="109" t="s">
        <v>32</v>
      </c>
      <c r="BS31" s="110"/>
      <c r="BT31" s="110" t="s">
        <v>32</v>
      </c>
      <c r="BU31" s="110"/>
      <c r="BV31" s="110" t="s">
        <v>426</v>
      </c>
      <c r="BW31" s="111"/>
      <c r="BX31" s="235" t="s">
        <v>32</v>
      </c>
      <c r="BY31" s="110"/>
      <c r="BZ31" s="235" t="s">
        <v>32</v>
      </c>
      <c r="CA31" s="110"/>
      <c r="CB31" s="237" t="s">
        <v>426</v>
      </c>
      <c r="CC31" s="111"/>
      <c r="CD31" s="24">
        <v>31</v>
      </c>
    </row>
    <row r="32" spans="1:82" ht="22.5" customHeight="1" x14ac:dyDescent="0.15">
      <c r="A32" s="20">
        <v>32</v>
      </c>
      <c r="B32" s="29" t="s">
        <v>91</v>
      </c>
      <c r="C32" s="44"/>
      <c r="D32" s="72">
        <v>4</v>
      </c>
      <c r="E32" s="73"/>
      <c r="F32" s="73">
        <v>27</v>
      </c>
      <c r="G32" s="73"/>
      <c r="H32" s="73">
        <v>21051</v>
      </c>
      <c r="I32" s="74"/>
      <c r="J32" s="75">
        <v>5</v>
      </c>
      <c r="K32" s="76"/>
      <c r="L32" s="76">
        <v>31</v>
      </c>
      <c r="M32" s="76"/>
      <c r="N32" s="76">
        <v>23317</v>
      </c>
      <c r="O32" s="77"/>
      <c r="P32" s="37">
        <v>6</v>
      </c>
      <c r="Q32" s="38"/>
      <c r="R32" s="38">
        <v>71</v>
      </c>
      <c r="S32" s="38"/>
      <c r="T32" s="38">
        <v>30745</v>
      </c>
      <c r="U32" s="39"/>
      <c r="V32" s="37">
        <v>6</v>
      </c>
      <c r="W32" s="38"/>
      <c r="X32" s="38">
        <v>68</v>
      </c>
      <c r="Y32" s="38"/>
      <c r="Z32" s="38">
        <v>31251</v>
      </c>
      <c r="AA32" s="39"/>
      <c r="AB32" s="38">
        <v>5</v>
      </c>
      <c r="AC32" s="38"/>
      <c r="AD32" s="38">
        <v>45</v>
      </c>
      <c r="AE32" s="38"/>
      <c r="AF32" s="38">
        <v>35890</v>
      </c>
      <c r="AG32" s="38"/>
      <c r="AH32" s="37">
        <v>6</v>
      </c>
      <c r="AI32" s="38"/>
      <c r="AJ32" s="38">
        <v>56</v>
      </c>
      <c r="AK32" s="38"/>
      <c r="AL32" s="38">
        <v>38903</v>
      </c>
      <c r="AM32" s="39"/>
      <c r="AN32" s="37">
        <v>6</v>
      </c>
      <c r="AO32" s="38"/>
      <c r="AP32" s="38">
        <v>50</v>
      </c>
      <c r="AQ32" s="38"/>
      <c r="AR32" s="38">
        <v>54596</v>
      </c>
      <c r="AS32" s="39"/>
      <c r="AT32" s="38">
        <v>4</v>
      </c>
      <c r="AU32" s="38"/>
      <c r="AV32" s="38">
        <v>45</v>
      </c>
      <c r="AW32" s="38"/>
      <c r="AX32" s="38">
        <v>37494</v>
      </c>
      <c r="AY32" s="76"/>
      <c r="AZ32" s="112">
        <v>3</v>
      </c>
      <c r="BA32" s="113"/>
      <c r="BB32" s="113">
        <v>25</v>
      </c>
      <c r="BC32" s="113"/>
      <c r="BD32" s="113">
        <v>23499</v>
      </c>
      <c r="BE32" s="114"/>
      <c r="BF32" s="112">
        <v>2</v>
      </c>
      <c r="BG32" s="113"/>
      <c r="BH32" s="113">
        <v>16</v>
      </c>
      <c r="BI32" s="113"/>
      <c r="BJ32" s="113" t="s">
        <v>354</v>
      </c>
      <c r="BK32" s="114"/>
      <c r="BL32" s="112">
        <v>2</v>
      </c>
      <c r="BM32" s="113"/>
      <c r="BN32" s="113">
        <v>21</v>
      </c>
      <c r="BO32" s="113"/>
      <c r="BP32" s="113" t="s">
        <v>354</v>
      </c>
      <c r="BQ32" s="114"/>
      <c r="BR32" s="112">
        <v>2</v>
      </c>
      <c r="BS32" s="113"/>
      <c r="BT32" s="113">
        <v>21</v>
      </c>
      <c r="BU32" s="113"/>
      <c r="BV32" s="34" t="s">
        <v>380</v>
      </c>
      <c r="BW32" s="114"/>
      <c r="BX32" s="238">
        <v>3</v>
      </c>
      <c r="BY32" s="113"/>
      <c r="BZ32" s="239">
        <v>33</v>
      </c>
      <c r="CA32" s="113"/>
      <c r="CB32" s="239">
        <v>30031</v>
      </c>
      <c r="CC32" s="114"/>
      <c r="CD32" s="13">
        <v>32</v>
      </c>
    </row>
    <row r="33" spans="1:82" ht="13.5" customHeight="1" x14ac:dyDescent="0.15">
      <c r="A33" s="85" t="s">
        <v>357</v>
      </c>
      <c r="B33" s="270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97" t="s">
        <v>283</v>
      </c>
      <c r="U33" s="88"/>
      <c r="W33" s="88"/>
      <c r="Y33" s="88"/>
      <c r="Z33" s="88"/>
      <c r="AA33" s="88"/>
      <c r="AB33" s="88"/>
      <c r="AC33" s="88"/>
      <c r="AD33" s="88"/>
      <c r="AE33" s="88"/>
      <c r="AF33" s="88"/>
      <c r="AG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Y33" s="88"/>
      <c r="AZ33" s="88"/>
      <c r="BA33" s="88"/>
      <c r="BB33" s="88"/>
      <c r="BC33" s="88"/>
      <c r="BE33" s="88"/>
      <c r="BF33" s="88"/>
      <c r="BG33" s="88"/>
      <c r="BI33" s="88"/>
      <c r="BJ33" s="88"/>
      <c r="BK33" s="88"/>
      <c r="BL33" s="88"/>
      <c r="BM33" s="88"/>
      <c r="BN33" s="97"/>
      <c r="BO33" s="88"/>
      <c r="BP33" s="280"/>
      <c r="BQ33" s="280"/>
      <c r="BR33" s="280"/>
      <c r="BS33" s="280"/>
      <c r="BT33" s="280"/>
      <c r="BU33" s="280"/>
      <c r="BV33" s="280" t="s">
        <v>358</v>
      </c>
      <c r="BW33" s="280"/>
      <c r="BX33" s="279"/>
      <c r="BY33" s="279"/>
      <c r="BZ33" s="279"/>
      <c r="CA33" s="279"/>
      <c r="CB33" s="279"/>
      <c r="CC33" s="280"/>
      <c r="CD33" s="280"/>
    </row>
    <row r="34" spans="1:82" ht="13.5" customHeight="1" x14ac:dyDescent="0.15">
      <c r="A34" s="616" t="s">
        <v>403</v>
      </c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7"/>
      <c r="Y34" s="617"/>
      <c r="Z34" s="617"/>
      <c r="AA34" s="617"/>
      <c r="AB34" s="617"/>
      <c r="AC34" s="617"/>
      <c r="AD34" s="617"/>
      <c r="AE34" s="617"/>
      <c r="AF34" s="617"/>
      <c r="AG34" s="617"/>
      <c r="AH34" s="617"/>
      <c r="AI34" s="617"/>
      <c r="AJ34" s="617"/>
      <c r="AK34" s="617"/>
      <c r="AL34" s="617"/>
      <c r="AM34" s="617"/>
      <c r="AN34" s="617"/>
      <c r="AO34" s="617"/>
      <c r="AP34" s="617"/>
      <c r="AQ34" s="617"/>
      <c r="AR34" s="617"/>
      <c r="AS34" s="617"/>
      <c r="AT34" s="617"/>
      <c r="AU34" s="617"/>
      <c r="AV34" s="617"/>
      <c r="AW34" s="617"/>
      <c r="AX34" s="617"/>
      <c r="AY34" s="617"/>
      <c r="AZ34" s="617"/>
      <c r="BA34" s="617"/>
      <c r="BB34" s="617"/>
      <c r="BC34" s="617"/>
      <c r="BD34" s="617"/>
      <c r="BE34" s="617"/>
      <c r="BF34" s="617"/>
      <c r="BG34" s="617"/>
      <c r="BH34" s="617"/>
      <c r="BI34" s="617"/>
      <c r="BJ34" s="617"/>
      <c r="BK34" s="617"/>
      <c r="BL34" s="617"/>
      <c r="BM34" s="617"/>
      <c r="BN34" s="617"/>
      <c r="BO34" s="87"/>
      <c r="BP34" s="279"/>
      <c r="BQ34" s="279"/>
      <c r="BR34" s="279"/>
      <c r="BS34" s="279"/>
      <c r="BT34" s="279"/>
      <c r="BU34" s="279"/>
      <c r="BV34" s="279" t="s">
        <v>359</v>
      </c>
      <c r="BW34" s="279"/>
      <c r="BX34" s="279"/>
      <c r="BY34" s="279"/>
      <c r="BZ34" s="279"/>
      <c r="CA34" s="279"/>
      <c r="CB34" s="279"/>
      <c r="CC34" s="279"/>
      <c r="CD34" s="279"/>
    </row>
    <row r="35" spans="1:82" x14ac:dyDescent="0.15">
      <c r="A35" s="597" t="s">
        <v>405</v>
      </c>
      <c r="B35" s="597"/>
      <c r="C35" s="597"/>
      <c r="D35" s="597"/>
      <c r="E35" s="597"/>
      <c r="F35" s="597"/>
      <c r="G35" s="597"/>
      <c r="H35" s="597"/>
      <c r="I35" s="597"/>
      <c r="J35" s="597"/>
      <c r="K35" s="597"/>
      <c r="L35" s="597"/>
      <c r="M35" s="597"/>
      <c r="N35" s="597"/>
      <c r="O35" s="597"/>
      <c r="P35" s="597"/>
      <c r="Q35" s="597"/>
      <c r="R35" s="597"/>
      <c r="S35" s="597"/>
      <c r="T35" s="597"/>
      <c r="U35" s="597"/>
      <c r="V35" s="597"/>
      <c r="W35" s="597"/>
      <c r="X35" s="597"/>
      <c r="Y35" s="597"/>
      <c r="Z35" s="597"/>
      <c r="AA35" s="597"/>
      <c r="AB35" s="597"/>
      <c r="AC35" s="597"/>
      <c r="AD35" s="597"/>
      <c r="AE35" s="597"/>
      <c r="AF35" s="597"/>
      <c r="AG35" s="597"/>
      <c r="AH35" s="597"/>
      <c r="AI35" s="597"/>
      <c r="AJ35" s="597"/>
      <c r="AK35" s="597"/>
      <c r="AL35" s="597"/>
      <c r="AM35" s="597"/>
      <c r="AN35" s="597"/>
      <c r="AO35" s="597"/>
      <c r="AP35" s="597"/>
      <c r="AQ35" s="597"/>
      <c r="AR35" s="597"/>
      <c r="AS35" s="597"/>
      <c r="AT35" s="597"/>
      <c r="AU35" s="597"/>
      <c r="AV35" s="597"/>
      <c r="AW35" s="597"/>
      <c r="AX35" s="597"/>
      <c r="AY35" s="597"/>
      <c r="AZ35" s="597"/>
      <c r="BA35" s="597"/>
      <c r="BB35" s="597"/>
      <c r="BC35" s="597"/>
      <c r="BD35" s="597"/>
      <c r="BE35" s="597"/>
      <c r="BF35" s="597"/>
      <c r="BG35" s="597"/>
      <c r="BH35" s="597"/>
      <c r="BI35" s="597"/>
      <c r="BJ35" s="597"/>
    </row>
    <row r="36" spans="1:82" x14ac:dyDescent="0.15">
      <c r="A36" s="86" t="s">
        <v>404</v>
      </c>
      <c r="B36" s="270"/>
      <c r="N36" s="4"/>
      <c r="O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Y36" s="4"/>
      <c r="AZ36" s="4"/>
      <c r="BA36" s="4"/>
      <c r="BB36" s="4"/>
      <c r="BC36" s="4"/>
      <c r="BE36" s="4"/>
      <c r="BF36" s="4"/>
      <c r="BG36" s="4"/>
      <c r="BI36" s="4"/>
      <c r="BJ36" s="4"/>
      <c r="BK36" s="4"/>
      <c r="BL36" s="4"/>
      <c r="BM36" s="4"/>
      <c r="BN36" s="98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2" x14ac:dyDescent="0.15">
      <c r="N37" s="4"/>
      <c r="O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2" x14ac:dyDescent="0.15">
      <c r="N38" s="4"/>
      <c r="O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</sheetData>
  <mergeCells count="55">
    <mergeCell ref="BP4:BQ4"/>
    <mergeCell ref="BR4:BU4"/>
    <mergeCell ref="BV4:BW4"/>
    <mergeCell ref="BX4:CA4"/>
    <mergeCell ref="CB4:CC4"/>
    <mergeCell ref="AZ4:BC4"/>
    <mergeCell ref="BD4:BE4"/>
    <mergeCell ref="BF4:BI4"/>
    <mergeCell ref="BJ4:BK4"/>
    <mergeCell ref="BL4:BO4"/>
    <mergeCell ref="A34:BN34"/>
    <mergeCell ref="A7:C7"/>
    <mergeCell ref="AF5:AG6"/>
    <mergeCell ref="P5:Q6"/>
    <mergeCell ref="D5:E6"/>
    <mergeCell ref="F5:G6"/>
    <mergeCell ref="H5:I6"/>
    <mergeCell ref="V5:W6"/>
    <mergeCell ref="N5:O6"/>
    <mergeCell ref="AB5:AC6"/>
    <mergeCell ref="Z5:AA6"/>
    <mergeCell ref="R5:S6"/>
    <mergeCell ref="T5:U6"/>
    <mergeCell ref="X5:Y6"/>
    <mergeCell ref="AP5:AQ6"/>
    <mergeCell ref="AR5:AS6"/>
    <mergeCell ref="AZ5:BA6"/>
    <mergeCell ref="AT5:AU6"/>
    <mergeCell ref="AV5:AW6"/>
    <mergeCell ref="AX5:AY6"/>
    <mergeCell ref="CB5:CC6"/>
    <mergeCell ref="BB5:BC6"/>
    <mergeCell ref="BD5:BE6"/>
    <mergeCell ref="BP5:BQ6"/>
    <mergeCell ref="BJ5:BK6"/>
    <mergeCell ref="BL5:BM6"/>
    <mergeCell ref="BN5:BO6"/>
    <mergeCell ref="BX5:BY6"/>
    <mergeCell ref="BR5:BS6"/>
    <mergeCell ref="A35:BJ35"/>
    <mergeCell ref="A1:CD1"/>
    <mergeCell ref="CD3:CD6"/>
    <mergeCell ref="A3:C6"/>
    <mergeCell ref="AD5:AE6"/>
    <mergeCell ref="AH5:AI6"/>
    <mergeCell ref="J5:K6"/>
    <mergeCell ref="BF5:BG6"/>
    <mergeCell ref="BH5:BI6"/>
    <mergeCell ref="AJ5:AK6"/>
    <mergeCell ref="AL5:AM6"/>
    <mergeCell ref="AN5:AO6"/>
    <mergeCell ref="L5:M6"/>
    <mergeCell ref="BT5:BU6"/>
    <mergeCell ref="BV5:BW6"/>
    <mergeCell ref="BZ5:CA6"/>
  </mergeCells>
  <phoneticPr fontId="5"/>
  <printOptions horizontalCentered="1"/>
  <pageMargins left="0.19685039370078741" right="0" top="0.39370078740157483" bottom="0.39370078740157483" header="0" footer="0.19685039370078741"/>
  <pageSetup paperSize="9" scale="7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D35"/>
  <sheetViews>
    <sheetView view="pageBreakPreview" zoomScale="80" zoomScaleNormal="100" zoomScaleSheetLayoutView="80" workbookViewId="0">
      <pane ySplit="6" topLeftCell="A7" activePane="bottomLeft" state="frozen"/>
      <selection pane="bottomLeft" sqref="A1:CD1"/>
    </sheetView>
  </sheetViews>
  <sheetFormatPr defaultRowHeight="13.5" x14ac:dyDescent="0.15"/>
  <cols>
    <col min="1" max="1" width="4.140625" style="3" customWidth="1"/>
    <col min="2" max="2" width="28.1406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855468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28515625" style="1" hidden="1" customWidth="1"/>
    <col min="13" max="13" width="1.28515625" style="1" hidden="1" customWidth="1"/>
    <col min="14" max="14" width="8.7109375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710937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710937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710937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710937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710937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7109375" style="1" customWidth="1"/>
    <col min="53" max="53" width="0.85546875" style="1" customWidth="1"/>
    <col min="54" max="54" width="8.7109375" style="1" customWidth="1"/>
    <col min="55" max="55" width="0.85546875" style="1" customWidth="1"/>
    <col min="56" max="56" width="8.7109375" style="1" customWidth="1"/>
    <col min="57" max="57" width="0.85546875" style="1" customWidth="1"/>
    <col min="58" max="58" width="8.710937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8.7109375" style="1" customWidth="1"/>
    <col min="63" max="63" width="0.85546875" style="1" customWidth="1"/>
    <col min="64" max="64" width="8.710937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710937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710937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9.140625" style="3" customWidth="1"/>
    <col min="83" max="16384" width="9.140625" style="1"/>
  </cols>
  <sheetData>
    <row r="1" spans="1:82" ht="22.5" customHeight="1" x14ac:dyDescent="0.15">
      <c r="A1" s="598" t="s">
        <v>40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</row>
    <row r="2" spans="1:82" ht="22.5" customHeight="1" thickBot="1" x14ac:dyDescent="0.2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59"/>
    </row>
    <row r="3" spans="1:82" ht="20.100000000000001" customHeight="1" thickTop="1" x14ac:dyDescent="0.15">
      <c r="A3" s="602" t="s">
        <v>62</v>
      </c>
      <c r="B3" s="602"/>
      <c r="C3" s="603"/>
      <c r="D3" s="632" t="str">
        <f>+'1.全体'!D3</f>
        <v>平　成　１４　年</v>
      </c>
      <c r="E3" s="633"/>
      <c r="F3" s="633"/>
      <c r="G3" s="633"/>
      <c r="H3" s="633"/>
      <c r="I3" s="634"/>
      <c r="J3" s="89" t="str">
        <f>+'1.全体'!J3</f>
        <v>平　成　１５　年</v>
      </c>
      <c r="K3" s="90"/>
      <c r="L3" s="90"/>
      <c r="M3" s="90"/>
      <c r="N3" s="90"/>
      <c r="O3" s="27"/>
      <c r="P3" s="89" t="str">
        <f>+'1.全体'!P3</f>
        <v>平　成　１６　年</v>
      </c>
      <c r="Q3" s="90"/>
      <c r="R3" s="90"/>
      <c r="S3" s="90"/>
      <c r="T3" s="90"/>
      <c r="U3" s="27"/>
      <c r="V3" s="89" t="str">
        <f>+'1.全体'!V3</f>
        <v>平　成　１７　年</v>
      </c>
      <c r="W3" s="90"/>
      <c r="X3" s="90"/>
      <c r="Y3" s="90"/>
      <c r="Z3" s="90"/>
      <c r="AA3" s="27"/>
      <c r="AB3" s="89" t="str">
        <f>+'1.全体'!AB3</f>
        <v>平　成　１８　年</v>
      </c>
      <c r="AC3" s="90"/>
      <c r="AD3" s="90"/>
      <c r="AE3" s="90"/>
      <c r="AF3" s="90"/>
      <c r="AG3" s="27"/>
      <c r="AH3" s="89" t="str">
        <f>+'1.全体'!AH3</f>
        <v>平　成　１９　年</v>
      </c>
      <c r="AI3" s="90"/>
      <c r="AJ3" s="90"/>
      <c r="AK3" s="90"/>
      <c r="AL3" s="90"/>
      <c r="AM3" s="27"/>
      <c r="AN3" s="89" t="str">
        <f>+'1.全体'!AN3</f>
        <v>平　成　２０　年</v>
      </c>
      <c r="AO3" s="90"/>
      <c r="AP3" s="90"/>
      <c r="AQ3" s="90"/>
      <c r="AR3" s="90"/>
      <c r="AS3" s="27"/>
      <c r="AT3" s="89" t="str">
        <f>+'1.全体'!AT3</f>
        <v>平　成　２１　年</v>
      </c>
      <c r="AU3" s="90"/>
      <c r="AV3" s="90"/>
      <c r="AW3" s="90"/>
      <c r="AX3" s="90"/>
      <c r="AY3" s="27"/>
      <c r="AZ3" s="89" t="str">
        <f>+'1.全体'!AZ3</f>
        <v>平成２６年</v>
      </c>
      <c r="BA3" s="90"/>
      <c r="BB3" s="90"/>
      <c r="BC3" s="90"/>
      <c r="BD3" s="90"/>
      <c r="BE3" s="27"/>
      <c r="BF3" s="89" t="str">
        <f>+'1.全体'!BF3</f>
        <v>平成２７年(平成２８年調査)</v>
      </c>
      <c r="BG3" s="90"/>
      <c r="BH3" s="90"/>
      <c r="BI3" s="90"/>
      <c r="BJ3" s="90"/>
      <c r="BK3" s="27"/>
      <c r="BL3" s="89" t="str">
        <f>+'1.全体'!BL3</f>
        <v>平成２８年(平成２９年調査)</v>
      </c>
      <c r="BM3" s="90"/>
      <c r="BN3" s="90"/>
      <c r="BO3" s="90"/>
      <c r="BP3" s="90"/>
      <c r="BQ3" s="27"/>
      <c r="BR3" s="89" t="str">
        <f>+'1.全体'!BR3</f>
        <v>平成２９年(平成３０年調査)</v>
      </c>
      <c r="BS3" s="90"/>
      <c r="BT3" s="90"/>
      <c r="BU3" s="90"/>
      <c r="BV3" s="90"/>
      <c r="BW3" s="27"/>
      <c r="BX3" s="89" t="str">
        <f>+'1.全体'!BX3</f>
        <v>平成３０年(令和元年調査)</v>
      </c>
      <c r="BY3" s="90"/>
      <c r="BZ3" s="90"/>
      <c r="CA3" s="90"/>
      <c r="CB3" s="90"/>
      <c r="CC3" s="27"/>
      <c r="CD3" s="599" t="s">
        <v>53</v>
      </c>
    </row>
    <row r="4" spans="1:82" ht="21" customHeight="1" x14ac:dyDescent="0.15">
      <c r="A4" s="604"/>
      <c r="B4" s="604"/>
      <c r="C4" s="605"/>
      <c r="D4" s="608" t="s">
        <v>46</v>
      </c>
      <c r="E4" s="609"/>
      <c r="F4" s="626" t="s">
        <v>2</v>
      </c>
      <c r="G4" s="627"/>
      <c r="H4" s="626" t="str">
        <f>+$AR$4</f>
        <v>対H20</v>
      </c>
      <c r="I4" s="627"/>
      <c r="J4" s="608" t="s">
        <v>46</v>
      </c>
      <c r="K4" s="609"/>
      <c r="L4" s="626" t="s">
        <v>2</v>
      </c>
      <c r="M4" s="627"/>
      <c r="N4" s="626" t="str">
        <f>+$AR$4</f>
        <v>対H20</v>
      </c>
      <c r="O4" s="627"/>
      <c r="P4" s="608" t="s">
        <v>46</v>
      </c>
      <c r="Q4" s="609"/>
      <c r="R4" s="624" t="s">
        <v>2</v>
      </c>
      <c r="S4" s="625"/>
      <c r="T4" s="626" t="str">
        <f>+$AR$4</f>
        <v>対H20</v>
      </c>
      <c r="U4" s="627"/>
      <c r="V4" s="608" t="s">
        <v>46</v>
      </c>
      <c r="W4" s="609"/>
      <c r="X4" s="624" t="s">
        <v>2</v>
      </c>
      <c r="Y4" s="625"/>
      <c r="Z4" s="626" t="str">
        <f>+$AR$4</f>
        <v>対H20</v>
      </c>
      <c r="AA4" s="627"/>
      <c r="AB4" s="608" t="s">
        <v>46</v>
      </c>
      <c r="AC4" s="609"/>
      <c r="AD4" s="624" t="s">
        <v>2</v>
      </c>
      <c r="AE4" s="625"/>
      <c r="AF4" s="626" t="str">
        <f>+$AR$4</f>
        <v>対H20</v>
      </c>
      <c r="AG4" s="627"/>
      <c r="AH4" s="608" t="s">
        <v>46</v>
      </c>
      <c r="AI4" s="609"/>
      <c r="AJ4" s="624" t="s">
        <v>2</v>
      </c>
      <c r="AK4" s="625"/>
      <c r="AL4" s="626" t="str">
        <f>+$AR$4</f>
        <v>対H20</v>
      </c>
      <c r="AM4" s="627"/>
      <c r="AN4" s="608" t="s">
        <v>46</v>
      </c>
      <c r="AO4" s="609"/>
      <c r="AP4" s="624" t="s">
        <v>2</v>
      </c>
      <c r="AQ4" s="625"/>
      <c r="AR4" s="626" t="s">
        <v>304</v>
      </c>
      <c r="AS4" s="627"/>
      <c r="AT4" s="608" t="s">
        <v>46</v>
      </c>
      <c r="AU4" s="609"/>
      <c r="AV4" s="624" t="s">
        <v>2</v>
      </c>
      <c r="AW4" s="625"/>
      <c r="AX4" s="626" t="s">
        <v>312</v>
      </c>
      <c r="AY4" s="627"/>
      <c r="AZ4" s="608" t="s">
        <v>46</v>
      </c>
      <c r="BA4" s="609"/>
      <c r="BB4" s="624" t="s">
        <v>2</v>
      </c>
      <c r="BC4" s="625"/>
      <c r="BD4" s="626" t="s">
        <v>427</v>
      </c>
      <c r="BE4" s="627"/>
      <c r="BF4" s="608" t="s">
        <v>46</v>
      </c>
      <c r="BG4" s="609"/>
      <c r="BH4" s="624" t="s">
        <v>2</v>
      </c>
      <c r="BI4" s="625"/>
      <c r="BJ4" s="626" t="s">
        <v>427</v>
      </c>
      <c r="BK4" s="627"/>
      <c r="BL4" s="608" t="s">
        <v>46</v>
      </c>
      <c r="BM4" s="609"/>
      <c r="BN4" s="624" t="s">
        <v>2</v>
      </c>
      <c r="BO4" s="625"/>
      <c r="BP4" s="626" t="str">
        <f>BD4</f>
        <v>対H26</v>
      </c>
      <c r="BQ4" s="627"/>
      <c r="BR4" s="608" t="s">
        <v>46</v>
      </c>
      <c r="BS4" s="609"/>
      <c r="BT4" s="624" t="s">
        <v>2</v>
      </c>
      <c r="BU4" s="625"/>
      <c r="BV4" s="626" t="str">
        <f>BD4</f>
        <v>対H26</v>
      </c>
      <c r="BW4" s="627"/>
      <c r="BX4" s="608" t="s">
        <v>46</v>
      </c>
      <c r="BY4" s="609"/>
      <c r="BZ4" s="624" t="s">
        <v>2</v>
      </c>
      <c r="CA4" s="625"/>
      <c r="CB4" s="626" t="str">
        <f>BD4</f>
        <v>対H26</v>
      </c>
      <c r="CC4" s="627"/>
      <c r="CD4" s="600"/>
    </row>
    <row r="5" spans="1:82" ht="21" customHeight="1" x14ac:dyDescent="0.15">
      <c r="A5" s="606"/>
      <c r="B5" s="606"/>
      <c r="C5" s="607"/>
      <c r="D5" s="610"/>
      <c r="E5" s="611"/>
      <c r="F5" s="630" t="s">
        <v>1</v>
      </c>
      <c r="G5" s="631"/>
      <c r="H5" s="630" t="s">
        <v>3</v>
      </c>
      <c r="I5" s="631"/>
      <c r="J5" s="610"/>
      <c r="K5" s="611"/>
      <c r="L5" s="630" t="s">
        <v>1</v>
      </c>
      <c r="M5" s="631"/>
      <c r="N5" s="630" t="s">
        <v>3</v>
      </c>
      <c r="O5" s="631"/>
      <c r="P5" s="610"/>
      <c r="Q5" s="611"/>
      <c r="R5" s="628" t="s">
        <v>64</v>
      </c>
      <c r="S5" s="629"/>
      <c r="T5" s="630" t="s">
        <v>94</v>
      </c>
      <c r="U5" s="631"/>
      <c r="V5" s="610"/>
      <c r="W5" s="611"/>
      <c r="X5" s="628" t="s">
        <v>64</v>
      </c>
      <c r="Y5" s="629"/>
      <c r="Z5" s="630" t="s">
        <v>94</v>
      </c>
      <c r="AA5" s="631"/>
      <c r="AB5" s="610"/>
      <c r="AC5" s="611"/>
      <c r="AD5" s="628" t="s">
        <v>64</v>
      </c>
      <c r="AE5" s="629"/>
      <c r="AF5" s="630" t="s">
        <v>94</v>
      </c>
      <c r="AG5" s="631"/>
      <c r="AH5" s="610"/>
      <c r="AI5" s="611"/>
      <c r="AJ5" s="628" t="s">
        <v>64</v>
      </c>
      <c r="AK5" s="629"/>
      <c r="AL5" s="630" t="s">
        <v>94</v>
      </c>
      <c r="AM5" s="631"/>
      <c r="AN5" s="610"/>
      <c r="AO5" s="611"/>
      <c r="AP5" s="628" t="s">
        <v>64</v>
      </c>
      <c r="AQ5" s="629"/>
      <c r="AR5" s="630" t="s">
        <v>94</v>
      </c>
      <c r="AS5" s="631"/>
      <c r="AT5" s="610"/>
      <c r="AU5" s="611"/>
      <c r="AV5" s="628" t="s">
        <v>64</v>
      </c>
      <c r="AW5" s="629"/>
      <c r="AX5" s="630" t="s">
        <v>94</v>
      </c>
      <c r="AY5" s="631"/>
      <c r="AZ5" s="610"/>
      <c r="BA5" s="611"/>
      <c r="BB5" s="628" t="s">
        <v>64</v>
      </c>
      <c r="BC5" s="629"/>
      <c r="BD5" s="630" t="s">
        <v>94</v>
      </c>
      <c r="BE5" s="631"/>
      <c r="BF5" s="610"/>
      <c r="BG5" s="611"/>
      <c r="BH5" s="628" t="s">
        <v>64</v>
      </c>
      <c r="BI5" s="629"/>
      <c r="BJ5" s="630" t="s">
        <v>94</v>
      </c>
      <c r="BK5" s="631"/>
      <c r="BL5" s="610"/>
      <c r="BM5" s="611"/>
      <c r="BN5" s="628" t="s">
        <v>64</v>
      </c>
      <c r="BO5" s="629"/>
      <c r="BP5" s="630" t="s">
        <v>94</v>
      </c>
      <c r="BQ5" s="631"/>
      <c r="BR5" s="610"/>
      <c r="BS5" s="611"/>
      <c r="BT5" s="628" t="s">
        <v>64</v>
      </c>
      <c r="BU5" s="629"/>
      <c r="BV5" s="630" t="s">
        <v>94</v>
      </c>
      <c r="BW5" s="631"/>
      <c r="BX5" s="610"/>
      <c r="BY5" s="611"/>
      <c r="BZ5" s="628" t="s">
        <v>64</v>
      </c>
      <c r="CA5" s="629"/>
      <c r="CB5" s="630" t="s">
        <v>94</v>
      </c>
      <c r="CC5" s="631"/>
      <c r="CD5" s="601"/>
    </row>
    <row r="6" spans="1:82" s="2" customFormat="1" ht="24.75" customHeight="1" x14ac:dyDescent="0.15">
      <c r="A6" s="618" t="s">
        <v>93</v>
      </c>
      <c r="B6" s="618"/>
      <c r="C6" s="619"/>
      <c r="D6" s="290">
        <f>SUM(D8:D31)</f>
        <v>365</v>
      </c>
      <c r="E6" s="291"/>
      <c r="F6" s="291">
        <f>SUM(F8:F31)</f>
        <v>0</v>
      </c>
      <c r="G6" s="291"/>
      <c r="H6" s="292">
        <f>IF($AN6="-",$AN6,IF(D6="-",0,D6/$AN6*100))</f>
        <v>124.57337883959045</v>
      </c>
      <c r="I6" s="292"/>
      <c r="J6" s="290">
        <f>SUM(J8:J31)</f>
        <v>354</v>
      </c>
      <c r="K6" s="291"/>
      <c r="L6" s="291">
        <f>SUM(L8:L31)</f>
        <v>-11</v>
      </c>
      <c r="M6" s="291"/>
      <c r="N6" s="292">
        <f>IF($AN6="-",$AN6,IF(J6="-",0,J6/$AN6*100))</f>
        <v>120.81911262798634</v>
      </c>
      <c r="O6" s="293"/>
      <c r="P6" s="290">
        <f>SUM(P8:P31)</f>
        <v>318</v>
      </c>
      <c r="Q6" s="291"/>
      <c r="R6" s="291">
        <f>SUM(R8:R31)</f>
        <v>-36</v>
      </c>
      <c r="S6" s="291"/>
      <c r="T6" s="292">
        <f>IF($AN6="-",$AN6,IF(P6="-",0,P6/$AN6*100))</f>
        <v>108.53242320819112</v>
      </c>
      <c r="U6" s="293"/>
      <c r="V6" s="290">
        <f>SUM(V8:V31)</f>
        <v>324</v>
      </c>
      <c r="W6" s="291"/>
      <c r="X6" s="291">
        <f>SUM(X8:X31)</f>
        <v>6</v>
      </c>
      <c r="Y6" s="291">
        <v>0</v>
      </c>
      <c r="Z6" s="292">
        <f>IF($AN6="-",$AN6,IF(V6="-",0,V6/$AN6*100))</f>
        <v>110.580204778157</v>
      </c>
      <c r="AA6" s="293"/>
      <c r="AB6" s="290">
        <f>SUM(AB8:AB31)</f>
        <v>306</v>
      </c>
      <c r="AC6" s="291"/>
      <c r="AD6" s="291">
        <f>SUM(AD8:AD31)</f>
        <v>-18</v>
      </c>
      <c r="AE6" s="291"/>
      <c r="AF6" s="292">
        <f>IF($AN6="-",$AN6,IF(AB6="-",0,AB6/$AN6*100))</f>
        <v>104.43686006825939</v>
      </c>
      <c r="AG6" s="292"/>
      <c r="AH6" s="290">
        <f>SUM(AH8:AH31)</f>
        <v>301</v>
      </c>
      <c r="AI6" s="291"/>
      <c r="AJ6" s="291">
        <f>SUM(AJ8:AJ31)</f>
        <v>-5</v>
      </c>
      <c r="AK6" s="291"/>
      <c r="AL6" s="292">
        <f>IF($AN6="-",$AN6,IF(AH6="-",0,AH6/$AN6*100))</f>
        <v>102.73037542662115</v>
      </c>
      <c r="AM6" s="293"/>
      <c r="AN6" s="290">
        <f>SUM(AN8:AN31)</f>
        <v>293</v>
      </c>
      <c r="AO6" s="291"/>
      <c r="AP6" s="291">
        <f>SUM(AP8:AP31)</f>
        <v>-8</v>
      </c>
      <c r="AQ6" s="291"/>
      <c r="AR6" s="292">
        <f>IF($AN6="-",$AN6,IF(AN6="-",0,AN6/$AN6*100))</f>
        <v>100</v>
      </c>
      <c r="AS6" s="293"/>
      <c r="AT6" s="290">
        <f>SUM(AT8:AT31)</f>
        <v>278</v>
      </c>
      <c r="AU6" s="291"/>
      <c r="AV6" s="291">
        <f>SUM(AV8:AV31)</f>
        <v>-15</v>
      </c>
      <c r="AW6" s="291"/>
      <c r="AX6" s="292">
        <f>IF($AT6="-",$AT6,IF(AT6="-",0,AT6/$AT6*100))</f>
        <v>100</v>
      </c>
      <c r="AY6" s="293"/>
      <c r="AZ6" s="294">
        <v>238</v>
      </c>
      <c r="BA6" s="295"/>
      <c r="BB6" s="295">
        <v>12</v>
      </c>
      <c r="BC6" s="295"/>
      <c r="BD6" s="296">
        <v>100</v>
      </c>
      <c r="BE6" s="297"/>
      <c r="BF6" s="294">
        <v>242</v>
      </c>
      <c r="BG6" s="295"/>
      <c r="BH6" s="295">
        <v>4</v>
      </c>
      <c r="BI6" s="295"/>
      <c r="BJ6" s="296">
        <v>101.68067226890756</v>
      </c>
      <c r="BK6" s="297"/>
      <c r="BL6" s="294">
        <v>218</v>
      </c>
      <c r="BM6" s="295"/>
      <c r="BN6" s="295">
        <v>-24</v>
      </c>
      <c r="BO6" s="295"/>
      <c r="BP6" s="296">
        <v>91.596638655462186</v>
      </c>
      <c r="BQ6" s="297"/>
      <c r="BR6" s="294">
        <v>210</v>
      </c>
      <c r="BS6" s="295"/>
      <c r="BT6" s="295">
        <v>-8</v>
      </c>
      <c r="BU6" s="295"/>
      <c r="BV6" s="296">
        <v>88.235294117647058</v>
      </c>
      <c r="BW6" s="297"/>
      <c r="BX6" s="294">
        <v>210</v>
      </c>
      <c r="BY6" s="295"/>
      <c r="BZ6" s="295">
        <v>0</v>
      </c>
      <c r="CA6" s="295"/>
      <c r="CB6" s="296">
        <v>88.235294117647058</v>
      </c>
      <c r="CC6" s="298"/>
      <c r="CD6" s="271" t="s">
        <v>93</v>
      </c>
    </row>
    <row r="7" spans="1:82" s="2" customFormat="1" ht="5.25" customHeight="1" x14ac:dyDescent="0.15">
      <c r="A7" s="14"/>
      <c r="B7" s="15"/>
      <c r="C7" s="16"/>
      <c r="D7" s="299"/>
      <c r="E7" s="300"/>
      <c r="F7" s="300"/>
      <c r="G7" s="300"/>
      <c r="H7" s="301"/>
      <c r="I7" s="301"/>
      <c r="J7" s="299"/>
      <c r="K7" s="300"/>
      <c r="L7" s="300"/>
      <c r="M7" s="300"/>
      <c r="N7" s="301"/>
      <c r="O7" s="302"/>
      <c r="P7" s="299"/>
      <c r="Q7" s="300"/>
      <c r="R7" s="300"/>
      <c r="S7" s="300"/>
      <c r="T7" s="301"/>
      <c r="U7" s="302"/>
      <c r="V7" s="299"/>
      <c r="W7" s="300"/>
      <c r="X7" s="300"/>
      <c r="Y7" s="300"/>
      <c r="Z7" s="301"/>
      <c r="AA7" s="302"/>
      <c r="AB7" s="301"/>
      <c r="AC7" s="301"/>
      <c r="AD7" s="301"/>
      <c r="AE7" s="301"/>
      <c r="AF7" s="301"/>
      <c r="AG7" s="301"/>
      <c r="AH7" s="299"/>
      <c r="AI7" s="300"/>
      <c r="AJ7" s="300"/>
      <c r="AK7" s="300"/>
      <c r="AL7" s="301"/>
      <c r="AM7" s="302"/>
      <c r="AN7" s="299"/>
      <c r="AO7" s="300"/>
      <c r="AP7" s="300"/>
      <c r="AQ7" s="300"/>
      <c r="AR7" s="301"/>
      <c r="AS7" s="302"/>
      <c r="AT7" s="299"/>
      <c r="AU7" s="300"/>
      <c r="AV7" s="300"/>
      <c r="AW7" s="300"/>
      <c r="AX7" s="301"/>
      <c r="AY7" s="302"/>
      <c r="AZ7" s="303"/>
      <c r="BA7" s="304"/>
      <c r="BB7" s="304"/>
      <c r="BC7" s="304"/>
      <c r="BD7" s="305"/>
      <c r="BE7" s="306"/>
      <c r="BF7" s="303"/>
      <c r="BG7" s="304"/>
      <c r="BH7" s="304"/>
      <c r="BI7" s="304"/>
      <c r="BJ7" s="305"/>
      <c r="BK7" s="306"/>
      <c r="BL7" s="303"/>
      <c r="BM7" s="304"/>
      <c r="BN7" s="304"/>
      <c r="BO7" s="304"/>
      <c r="BP7" s="305"/>
      <c r="BQ7" s="306"/>
      <c r="BR7" s="303"/>
      <c r="BS7" s="304"/>
      <c r="BT7" s="304"/>
      <c r="BU7" s="304"/>
      <c r="BV7" s="305"/>
      <c r="BW7" s="306"/>
      <c r="BX7" s="303"/>
      <c r="BY7" s="304"/>
      <c r="BZ7" s="304"/>
      <c r="CA7" s="304"/>
      <c r="CB7" s="305"/>
      <c r="CC7" s="307"/>
      <c r="CD7" s="14"/>
    </row>
    <row r="8" spans="1:82" ht="22.5" customHeight="1" x14ac:dyDescent="0.15">
      <c r="A8" s="103" t="s">
        <v>290</v>
      </c>
      <c r="B8" s="30" t="s">
        <v>72</v>
      </c>
      <c r="C8" s="42"/>
      <c r="D8" s="308">
        <f>'1.全体'!D9</f>
        <v>140</v>
      </c>
      <c r="E8" s="309"/>
      <c r="F8" s="309"/>
      <c r="G8" s="309"/>
      <c r="H8" s="310">
        <f t="shared" ref="H8:H15" si="0">IF(ISTEXT($AN8),$AN8,IF(ISTEXT(F8),F8,IF(D8="-",0,D8/$AN8*100)))</f>
        <v>119.65811965811966</v>
      </c>
      <c r="I8" s="310"/>
      <c r="J8" s="308">
        <f>'1.全体'!J9</f>
        <v>137</v>
      </c>
      <c r="K8" s="309"/>
      <c r="L8" s="309">
        <f>IF(AND(D8="-",J8="-"),"-",IF(D8="-",J8,IF(J8="-",-D8,J8-D8)))</f>
        <v>-3</v>
      </c>
      <c r="M8" s="309"/>
      <c r="N8" s="310">
        <f t="shared" ref="N8:N15" si="1">IF(ISTEXT($AN8),$AN8,IF(ISTEXT(L8),L8,IF(J8="-",0,J8/$AN8*100)))</f>
        <v>117.0940170940171</v>
      </c>
      <c r="O8" s="311"/>
      <c r="P8" s="308">
        <f>'1.全体'!P9</f>
        <v>122</v>
      </c>
      <c r="Q8" s="309"/>
      <c r="R8" s="309">
        <f>IF(AND(J8="-",P8="-"),"-",IF(J8="-",P8,IF(P8="-",-J8,P8-J8)))</f>
        <v>-15</v>
      </c>
      <c r="S8" s="309"/>
      <c r="T8" s="310">
        <f t="shared" ref="T8:T15" si="2">IF(ISTEXT($AN8),$AN8,IF(ISTEXT(R8),R8,IF(P8="-",0,P8/$AN8*100)))</f>
        <v>104.27350427350429</v>
      </c>
      <c r="U8" s="311"/>
      <c r="V8" s="308">
        <f>'1.全体'!V9</f>
        <v>123</v>
      </c>
      <c r="W8" s="309"/>
      <c r="X8" s="309">
        <f t="shared" ref="X8:X31" si="3">IF(AND(P8="-",V8="-"),"-",IF(P8="-",V8,IF(V8="-",-P8,V8-P8)))</f>
        <v>1</v>
      </c>
      <c r="Y8" s="309"/>
      <c r="Z8" s="310">
        <f t="shared" ref="Z8:Z15" si="4">IF(ISTEXT($AN8),$AN8,IF(ISTEXT(X8),X8,IF(V8="-",0,V8/$AN8*100)))</f>
        <v>105.12820512820514</v>
      </c>
      <c r="AA8" s="311"/>
      <c r="AB8" s="308">
        <f>'1.全体'!AB9</f>
        <v>121</v>
      </c>
      <c r="AC8" s="309"/>
      <c r="AD8" s="309">
        <f t="shared" ref="AD8:AD31" si="5">IF(AND(V8="-",AB8="-"),"-",IF(V8="-",AB8,IF(AB8="-",-V8,AB8-V8)))</f>
        <v>-2</v>
      </c>
      <c r="AE8" s="309"/>
      <c r="AF8" s="310">
        <f t="shared" ref="AF8:AF15" si="6">IF($AN8="-",$AN8,IF(AB8="-",0,AB8/$AN8*100))</f>
        <v>103.41880341880344</v>
      </c>
      <c r="AG8" s="310"/>
      <c r="AH8" s="308">
        <f>'1.全体'!AH9</f>
        <v>118</v>
      </c>
      <c r="AI8" s="309"/>
      <c r="AJ8" s="309">
        <f t="shared" ref="AJ8:AJ31" si="7">IF(AND(AB8="-",AH8="-"),"-",IF(AB8="-",AH8,IF(AH8="-",-AB8,AH8-AB8)))</f>
        <v>-3</v>
      </c>
      <c r="AK8" s="309"/>
      <c r="AL8" s="310">
        <f t="shared" ref="AL8:AL31" si="8">IF($AN8="-",$AN8,IF(AH8="-",0,AH8/$AN8*100))</f>
        <v>100.85470085470085</v>
      </c>
      <c r="AM8" s="311"/>
      <c r="AN8" s="308">
        <f>'1.全体'!AN9</f>
        <v>117</v>
      </c>
      <c r="AO8" s="309"/>
      <c r="AP8" s="309">
        <f t="shared" ref="AP8:AP31" si="9">IF(AND(AH8="-",AN8="-"),"-",IF(AH8="-",AN8,IF(AN8="-",-AH8,AN8-AH8)))</f>
        <v>-1</v>
      </c>
      <c r="AQ8" s="309"/>
      <c r="AR8" s="310">
        <f t="shared" ref="AR8:AR31" si="10">IF(ISTEXT($AN8),$AN8,IF(ISTEXT(AP8),AP8,IF(AN8="-",0,AN8/$AN8*100)))</f>
        <v>100</v>
      </c>
      <c r="AS8" s="311"/>
      <c r="AT8" s="308">
        <f>'1.全体'!AT9</f>
        <v>116</v>
      </c>
      <c r="AU8" s="309"/>
      <c r="AV8" s="309">
        <f t="shared" ref="AV8:AV31" si="11">IF(AND(AN8="-",AT8="-"),"-",IF(AN8="-",AT8,IF(AT8="-",-AN8,AT8-AN8)))</f>
        <v>-1</v>
      </c>
      <c r="AW8" s="309"/>
      <c r="AX8" s="310">
        <f>IF(ISTEXT($AT8),$AT8,IF(ISTEXT(AV8),AV8,IF(AT8="-",0,AT8/$AT8*100)))</f>
        <v>100</v>
      </c>
      <c r="AY8" s="311"/>
      <c r="AZ8" s="312">
        <v>105</v>
      </c>
      <c r="BA8" s="313"/>
      <c r="BB8" s="313">
        <v>4</v>
      </c>
      <c r="BC8" s="313"/>
      <c r="BD8" s="314">
        <v>100</v>
      </c>
      <c r="BE8" s="315"/>
      <c r="BF8" s="312">
        <v>104</v>
      </c>
      <c r="BG8" s="313"/>
      <c r="BH8" s="313">
        <v>-1</v>
      </c>
      <c r="BI8" s="313"/>
      <c r="BJ8" s="314">
        <v>99.047619047619051</v>
      </c>
      <c r="BK8" s="315"/>
      <c r="BL8" s="312">
        <v>95</v>
      </c>
      <c r="BM8" s="313"/>
      <c r="BN8" s="313">
        <v>-9</v>
      </c>
      <c r="BO8" s="313"/>
      <c r="BP8" s="314">
        <v>90.476190476190482</v>
      </c>
      <c r="BQ8" s="315"/>
      <c r="BR8" s="312">
        <v>91</v>
      </c>
      <c r="BS8" s="313"/>
      <c r="BT8" s="313">
        <v>-4</v>
      </c>
      <c r="BU8" s="313"/>
      <c r="BV8" s="314">
        <v>86.666666666666671</v>
      </c>
      <c r="BW8" s="315"/>
      <c r="BX8" s="312">
        <v>91</v>
      </c>
      <c r="BY8" s="313"/>
      <c r="BZ8" s="313">
        <v>0</v>
      </c>
      <c r="CA8" s="313"/>
      <c r="CB8" s="314">
        <v>86.666666666666671</v>
      </c>
      <c r="CC8" s="316"/>
      <c r="CD8" s="105" t="s">
        <v>293</v>
      </c>
    </row>
    <row r="9" spans="1:82" ht="22.5" customHeight="1" x14ac:dyDescent="0.15">
      <c r="A9" s="17">
        <v>10</v>
      </c>
      <c r="B9" s="30" t="s">
        <v>73</v>
      </c>
      <c r="C9" s="42"/>
      <c r="D9" s="308">
        <f>'1.全体'!D10</f>
        <v>10</v>
      </c>
      <c r="E9" s="309"/>
      <c r="F9" s="309"/>
      <c r="G9" s="309"/>
      <c r="H9" s="310">
        <f t="shared" si="0"/>
        <v>111.11111111111111</v>
      </c>
      <c r="I9" s="310"/>
      <c r="J9" s="308">
        <f>'1.全体'!J10</f>
        <v>9</v>
      </c>
      <c r="K9" s="309"/>
      <c r="L9" s="309">
        <f t="shared" ref="L9:L31" si="12">IF(AND(D9="-",J9="-"),"-",IF(D9="-",J9,IF(J9="-",-D9,J9-D9)))</f>
        <v>-1</v>
      </c>
      <c r="M9" s="309"/>
      <c r="N9" s="310">
        <f t="shared" si="1"/>
        <v>100</v>
      </c>
      <c r="O9" s="311"/>
      <c r="P9" s="308">
        <f>'1.全体'!P10</f>
        <v>8</v>
      </c>
      <c r="Q9" s="309"/>
      <c r="R9" s="309">
        <f t="shared" ref="R9:R26" si="13">IF(AND(J9="-",P9="-"),"-",IF(J9="-",P9,IF(P9="-",-J9,P9-J9)))</f>
        <v>-1</v>
      </c>
      <c r="S9" s="309"/>
      <c r="T9" s="310">
        <f t="shared" si="2"/>
        <v>88.888888888888886</v>
      </c>
      <c r="U9" s="311"/>
      <c r="V9" s="308">
        <f>'1.全体'!V10</f>
        <v>9</v>
      </c>
      <c r="W9" s="309"/>
      <c r="X9" s="309">
        <f t="shared" si="3"/>
        <v>1</v>
      </c>
      <c r="Y9" s="309"/>
      <c r="Z9" s="310">
        <f t="shared" si="4"/>
        <v>100</v>
      </c>
      <c r="AA9" s="311"/>
      <c r="AB9" s="308">
        <f>'1.全体'!AB10</f>
        <v>9</v>
      </c>
      <c r="AC9" s="309"/>
      <c r="AD9" s="309">
        <f t="shared" si="5"/>
        <v>0</v>
      </c>
      <c r="AE9" s="309"/>
      <c r="AF9" s="310">
        <f t="shared" si="6"/>
        <v>100</v>
      </c>
      <c r="AG9" s="310"/>
      <c r="AH9" s="308">
        <f>'1.全体'!AH10</f>
        <v>10</v>
      </c>
      <c r="AI9" s="309"/>
      <c r="AJ9" s="309">
        <f t="shared" si="7"/>
        <v>1</v>
      </c>
      <c r="AK9" s="309"/>
      <c r="AL9" s="310">
        <f t="shared" si="8"/>
        <v>111.11111111111111</v>
      </c>
      <c r="AM9" s="311"/>
      <c r="AN9" s="308">
        <f>'1.全体'!AN10</f>
        <v>9</v>
      </c>
      <c r="AO9" s="309"/>
      <c r="AP9" s="309">
        <f t="shared" si="9"/>
        <v>-1</v>
      </c>
      <c r="AQ9" s="309"/>
      <c r="AR9" s="310">
        <f t="shared" si="10"/>
        <v>100</v>
      </c>
      <c r="AS9" s="311"/>
      <c r="AT9" s="308">
        <f>'1.全体'!AT10</f>
        <v>8</v>
      </c>
      <c r="AU9" s="309"/>
      <c r="AV9" s="309">
        <f t="shared" si="11"/>
        <v>-1</v>
      </c>
      <c r="AW9" s="309"/>
      <c r="AX9" s="310">
        <f t="shared" ref="AX9:AX18" si="14">IF(ISTEXT($AT9),$AT9,IF(ISTEXT(AV9),AV9,IF(AT9="-",0,AT9/$AT9*100)))</f>
        <v>100</v>
      </c>
      <c r="AY9" s="311"/>
      <c r="AZ9" s="312">
        <v>8</v>
      </c>
      <c r="BA9" s="313"/>
      <c r="BB9" s="313">
        <v>0</v>
      </c>
      <c r="BC9" s="313"/>
      <c r="BD9" s="314">
        <v>100</v>
      </c>
      <c r="BE9" s="315"/>
      <c r="BF9" s="312">
        <v>7</v>
      </c>
      <c r="BG9" s="313"/>
      <c r="BH9" s="313">
        <v>-1</v>
      </c>
      <c r="BI9" s="313"/>
      <c r="BJ9" s="314">
        <v>87.5</v>
      </c>
      <c r="BK9" s="315"/>
      <c r="BL9" s="312">
        <v>7</v>
      </c>
      <c r="BM9" s="313"/>
      <c r="BN9" s="313">
        <v>0</v>
      </c>
      <c r="BO9" s="313"/>
      <c r="BP9" s="314">
        <v>87.5</v>
      </c>
      <c r="BQ9" s="315"/>
      <c r="BR9" s="312">
        <v>7</v>
      </c>
      <c r="BS9" s="313"/>
      <c r="BT9" s="313">
        <v>0</v>
      </c>
      <c r="BU9" s="313"/>
      <c r="BV9" s="314">
        <v>87.5</v>
      </c>
      <c r="BW9" s="315"/>
      <c r="BX9" s="312">
        <v>7</v>
      </c>
      <c r="BY9" s="313"/>
      <c r="BZ9" s="313">
        <v>0</v>
      </c>
      <c r="CA9" s="313"/>
      <c r="CB9" s="314">
        <v>87.5</v>
      </c>
      <c r="CC9" s="316"/>
      <c r="CD9" s="43">
        <v>10</v>
      </c>
    </row>
    <row r="10" spans="1:82" ht="22.5" customHeight="1" x14ac:dyDescent="0.15">
      <c r="A10" s="43">
        <v>11</v>
      </c>
      <c r="B10" s="30" t="s">
        <v>42</v>
      </c>
      <c r="C10" s="42"/>
      <c r="D10" s="308">
        <f>'1.全体'!D11</f>
        <v>24</v>
      </c>
      <c r="E10" s="309"/>
      <c r="F10" s="309"/>
      <c r="G10" s="309"/>
      <c r="H10" s="310">
        <f t="shared" si="0"/>
        <v>120</v>
      </c>
      <c r="I10" s="310"/>
      <c r="J10" s="308">
        <f>'1.全体'!J11</f>
        <v>24</v>
      </c>
      <c r="K10" s="309"/>
      <c r="L10" s="309">
        <f t="shared" si="12"/>
        <v>0</v>
      </c>
      <c r="M10" s="309"/>
      <c r="N10" s="310">
        <f t="shared" si="1"/>
        <v>120</v>
      </c>
      <c r="O10" s="311"/>
      <c r="P10" s="308">
        <f>'1.全体'!P11</f>
        <v>20</v>
      </c>
      <c r="Q10" s="309"/>
      <c r="R10" s="309">
        <f t="shared" si="13"/>
        <v>-4</v>
      </c>
      <c r="S10" s="309"/>
      <c r="T10" s="310">
        <f t="shared" si="2"/>
        <v>100</v>
      </c>
      <c r="U10" s="311"/>
      <c r="V10" s="308">
        <f>'1.全体'!V11</f>
        <v>22</v>
      </c>
      <c r="W10" s="309"/>
      <c r="X10" s="309">
        <f t="shared" si="3"/>
        <v>2</v>
      </c>
      <c r="Y10" s="309"/>
      <c r="Z10" s="310">
        <f t="shared" si="4"/>
        <v>110.00000000000001</v>
      </c>
      <c r="AA10" s="311"/>
      <c r="AB10" s="308">
        <f>'1.全体'!AB11</f>
        <v>19</v>
      </c>
      <c r="AC10" s="309"/>
      <c r="AD10" s="309">
        <f t="shared" si="5"/>
        <v>-3</v>
      </c>
      <c r="AE10" s="309"/>
      <c r="AF10" s="310">
        <f t="shared" si="6"/>
        <v>95</v>
      </c>
      <c r="AG10" s="310"/>
      <c r="AH10" s="308">
        <f>'1.全体'!AH11</f>
        <v>18</v>
      </c>
      <c r="AI10" s="309"/>
      <c r="AJ10" s="309">
        <f t="shared" si="7"/>
        <v>-1</v>
      </c>
      <c r="AK10" s="309"/>
      <c r="AL10" s="310">
        <f t="shared" si="8"/>
        <v>90</v>
      </c>
      <c r="AM10" s="311"/>
      <c r="AN10" s="308">
        <f>'1.全体'!AN11</f>
        <v>20</v>
      </c>
      <c r="AO10" s="309"/>
      <c r="AP10" s="309">
        <f t="shared" si="9"/>
        <v>2</v>
      </c>
      <c r="AQ10" s="309"/>
      <c r="AR10" s="310">
        <f t="shared" si="10"/>
        <v>100</v>
      </c>
      <c r="AS10" s="311"/>
      <c r="AT10" s="308">
        <f>'1.全体'!AT11</f>
        <v>20</v>
      </c>
      <c r="AU10" s="309"/>
      <c r="AV10" s="309">
        <f t="shared" si="11"/>
        <v>0</v>
      </c>
      <c r="AW10" s="309"/>
      <c r="AX10" s="310">
        <f t="shared" si="14"/>
        <v>100</v>
      </c>
      <c r="AY10" s="311"/>
      <c r="AZ10" s="312">
        <v>18</v>
      </c>
      <c r="BA10" s="313"/>
      <c r="BB10" s="313">
        <v>1</v>
      </c>
      <c r="BC10" s="313"/>
      <c r="BD10" s="314">
        <v>100</v>
      </c>
      <c r="BE10" s="315"/>
      <c r="BF10" s="312">
        <v>17</v>
      </c>
      <c r="BG10" s="313"/>
      <c r="BH10" s="313">
        <v>-1</v>
      </c>
      <c r="BI10" s="313"/>
      <c r="BJ10" s="314">
        <v>94.444444444444443</v>
      </c>
      <c r="BK10" s="315"/>
      <c r="BL10" s="312">
        <v>17</v>
      </c>
      <c r="BM10" s="313"/>
      <c r="BN10" s="313">
        <v>0</v>
      </c>
      <c r="BO10" s="313"/>
      <c r="BP10" s="314">
        <v>94.444444444444443</v>
      </c>
      <c r="BQ10" s="315"/>
      <c r="BR10" s="312">
        <v>15</v>
      </c>
      <c r="BS10" s="313"/>
      <c r="BT10" s="313">
        <v>-2</v>
      </c>
      <c r="BU10" s="313"/>
      <c r="BV10" s="314">
        <v>83.333333333333343</v>
      </c>
      <c r="BW10" s="315"/>
      <c r="BX10" s="312">
        <v>14</v>
      </c>
      <c r="BY10" s="313"/>
      <c r="BZ10" s="313">
        <v>-1</v>
      </c>
      <c r="CA10" s="313"/>
      <c r="CB10" s="314">
        <v>77.777777777777786</v>
      </c>
      <c r="CC10" s="316"/>
      <c r="CD10" s="43">
        <v>11</v>
      </c>
    </row>
    <row r="11" spans="1:82" ht="22.5" customHeight="1" x14ac:dyDescent="0.15">
      <c r="A11" s="43">
        <v>12</v>
      </c>
      <c r="B11" s="30" t="s">
        <v>280</v>
      </c>
      <c r="C11" s="42"/>
      <c r="D11" s="308">
        <f>'1.全体'!D12</f>
        <v>10</v>
      </c>
      <c r="E11" s="309"/>
      <c r="F11" s="309"/>
      <c r="G11" s="309"/>
      <c r="H11" s="310">
        <f t="shared" si="0"/>
        <v>200</v>
      </c>
      <c r="I11" s="310"/>
      <c r="J11" s="308">
        <f>'1.全体'!J12</f>
        <v>10</v>
      </c>
      <c r="K11" s="309"/>
      <c r="L11" s="309">
        <f t="shared" si="12"/>
        <v>0</v>
      </c>
      <c r="M11" s="309"/>
      <c r="N11" s="310">
        <f t="shared" si="1"/>
        <v>200</v>
      </c>
      <c r="O11" s="311"/>
      <c r="P11" s="308">
        <f>'1.全体'!P12</f>
        <v>8</v>
      </c>
      <c r="Q11" s="309"/>
      <c r="R11" s="309">
        <f t="shared" si="13"/>
        <v>-2</v>
      </c>
      <c r="S11" s="309"/>
      <c r="T11" s="310">
        <f t="shared" si="2"/>
        <v>160</v>
      </c>
      <c r="U11" s="311"/>
      <c r="V11" s="308">
        <f>'1.全体'!V12</f>
        <v>7</v>
      </c>
      <c r="W11" s="309"/>
      <c r="X11" s="309">
        <f t="shared" si="3"/>
        <v>-1</v>
      </c>
      <c r="Y11" s="309"/>
      <c r="Z11" s="310">
        <f t="shared" si="4"/>
        <v>140</v>
      </c>
      <c r="AA11" s="311"/>
      <c r="AB11" s="308">
        <f>'1.全体'!AB12</f>
        <v>6</v>
      </c>
      <c r="AC11" s="309"/>
      <c r="AD11" s="309">
        <f t="shared" si="5"/>
        <v>-1</v>
      </c>
      <c r="AE11" s="309"/>
      <c r="AF11" s="310">
        <f t="shared" si="6"/>
        <v>120</v>
      </c>
      <c r="AG11" s="310"/>
      <c r="AH11" s="308">
        <f>'1.全体'!AH12</f>
        <v>5</v>
      </c>
      <c r="AI11" s="309"/>
      <c r="AJ11" s="309">
        <f t="shared" si="7"/>
        <v>-1</v>
      </c>
      <c r="AK11" s="309"/>
      <c r="AL11" s="310">
        <f t="shared" si="8"/>
        <v>100</v>
      </c>
      <c r="AM11" s="311"/>
      <c r="AN11" s="308">
        <f>'1.全体'!AN12</f>
        <v>5</v>
      </c>
      <c r="AO11" s="309"/>
      <c r="AP11" s="309">
        <f t="shared" si="9"/>
        <v>0</v>
      </c>
      <c r="AQ11" s="309"/>
      <c r="AR11" s="310">
        <f t="shared" si="10"/>
        <v>100</v>
      </c>
      <c r="AS11" s="311"/>
      <c r="AT11" s="308">
        <f>'1.全体'!AT12</f>
        <v>5</v>
      </c>
      <c r="AU11" s="309"/>
      <c r="AV11" s="309">
        <f t="shared" si="11"/>
        <v>0</v>
      </c>
      <c r="AW11" s="309"/>
      <c r="AX11" s="310">
        <f t="shared" si="14"/>
        <v>100</v>
      </c>
      <c r="AY11" s="311"/>
      <c r="AZ11" s="312">
        <v>6</v>
      </c>
      <c r="BA11" s="313"/>
      <c r="BB11" s="313">
        <v>0</v>
      </c>
      <c r="BC11" s="313"/>
      <c r="BD11" s="314">
        <v>100</v>
      </c>
      <c r="BE11" s="315"/>
      <c r="BF11" s="312">
        <v>6</v>
      </c>
      <c r="BG11" s="313"/>
      <c r="BH11" s="313">
        <v>0</v>
      </c>
      <c r="BI11" s="313"/>
      <c r="BJ11" s="314">
        <v>100</v>
      </c>
      <c r="BK11" s="315"/>
      <c r="BL11" s="312">
        <v>6</v>
      </c>
      <c r="BM11" s="313"/>
      <c r="BN11" s="313">
        <v>0</v>
      </c>
      <c r="BO11" s="313"/>
      <c r="BP11" s="314">
        <v>100</v>
      </c>
      <c r="BQ11" s="315"/>
      <c r="BR11" s="312">
        <v>6</v>
      </c>
      <c r="BS11" s="313"/>
      <c r="BT11" s="313">
        <v>0</v>
      </c>
      <c r="BU11" s="313"/>
      <c r="BV11" s="314">
        <v>100</v>
      </c>
      <c r="BW11" s="315"/>
      <c r="BX11" s="312">
        <v>6</v>
      </c>
      <c r="BY11" s="313"/>
      <c r="BZ11" s="313">
        <v>0</v>
      </c>
      <c r="CA11" s="313"/>
      <c r="CB11" s="314">
        <v>100</v>
      </c>
      <c r="CC11" s="316"/>
      <c r="CD11" s="43">
        <v>12</v>
      </c>
    </row>
    <row r="12" spans="1:82" ht="22.5" customHeight="1" x14ac:dyDescent="0.15">
      <c r="A12" s="43">
        <v>13</v>
      </c>
      <c r="B12" s="30" t="s">
        <v>74</v>
      </c>
      <c r="C12" s="42"/>
      <c r="D12" s="308">
        <f>'1.全体'!D13</f>
        <v>17</v>
      </c>
      <c r="E12" s="309"/>
      <c r="F12" s="309"/>
      <c r="G12" s="309"/>
      <c r="H12" s="310">
        <f t="shared" si="0"/>
        <v>113.33333333333333</v>
      </c>
      <c r="I12" s="310"/>
      <c r="J12" s="308">
        <f>'1.全体'!J13</f>
        <v>15</v>
      </c>
      <c r="K12" s="309"/>
      <c r="L12" s="309">
        <f t="shared" si="12"/>
        <v>-2</v>
      </c>
      <c r="M12" s="309"/>
      <c r="N12" s="310">
        <f t="shared" si="1"/>
        <v>100</v>
      </c>
      <c r="O12" s="311"/>
      <c r="P12" s="308">
        <f>'1.全体'!P13</f>
        <v>15</v>
      </c>
      <c r="Q12" s="309"/>
      <c r="R12" s="309">
        <f t="shared" si="13"/>
        <v>0</v>
      </c>
      <c r="S12" s="309"/>
      <c r="T12" s="310">
        <f t="shared" si="2"/>
        <v>100</v>
      </c>
      <c r="U12" s="311"/>
      <c r="V12" s="308">
        <f>'1.全体'!V13</f>
        <v>18</v>
      </c>
      <c r="W12" s="309"/>
      <c r="X12" s="309">
        <f t="shared" si="3"/>
        <v>3</v>
      </c>
      <c r="Y12" s="309"/>
      <c r="Z12" s="310">
        <f t="shared" si="4"/>
        <v>120</v>
      </c>
      <c r="AA12" s="311"/>
      <c r="AB12" s="308">
        <f>'1.全体'!AB13</f>
        <v>18</v>
      </c>
      <c r="AC12" s="309"/>
      <c r="AD12" s="309">
        <f t="shared" si="5"/>
        <v>0</v>
      </c>
      <c r="AE12" s="309"/>
      <c r="AF12" s="310">
        <f t="shared" si="6"/>
        <v>120</v>
      </c>
      <c r="AG12" s="310"/>
      <c r="AH12" s="308">
        <f>'1.全体'!AH13</f>
        <v>17</v>
      </c>
      <c r="AI12" s="309"/>
      <c r="AJ12" s="309">
        <f t="shared" si="7"/>
        <v>-1</v>
      </c>
      <c r="AK12" s="309"/>
      <c r="AL12" s="310">
        <f t="shared" si="8"/>
        <v>113.33333333333333</v>
      </c>
      <c r="AM12" s="311"/>
      <c r="AN12" s="308">
        <f>'1.全体'!AN13</f>
        <v>15</v>
      </c>
      <c r="AO12" s="309"/>
      <c r="AP12" s="309">
        <f t="shared" si="9"/>
        <v>-2</v>
      </c>
      <c r="AQ12" s="309"/>
      <c r="AR12" s="310">
        <f t="shared" si="10"/>
        <v>100</v>
      </c>
      <c r="AS12" s="311"/>
      <c r="AT12" s="308">
        <f>'1.全体'!AT13</f>
        <v>14</v>
      </c>
      <c r="AU12" s="309"/>
      <c r="AV12" s="309">
        <f t="shared" si="11"/>
        <v>-1</v>
      </c>
      <c r="AW12" s="309"/>
      <c r="AX12" s="310">
        <f t="shared" si="14"/>
        <v>100</v>
      </c>
      <c r="AY12" s="311"/>
      <c r="AZ12" s="312">
        <v>11</v>
      </c>
      <c r="BA12" s="313"/>
      <c r="BB12" s="313">
        <v>1</v>
      </c>
      <c r="BC12" s="313"/>
      <c r="BD12" s="314">
        <v>100</v>
      </c>
      <c r="BE12" s="315"/>
      <c r="BF12" s="312">
        <v>10</v>
      </c>
      <c r="BG12" s="313"/>
      <c r="BH12" s="313">
        <v>-1</v>
      </c>
      <c r="BI12" s="313"/>
      <c r="BJ12" s="314">
        <v>90.909090909090907</v>
      </c>
      <c r="BK12" s="315"/>
      <c r="BL12" s="312">
        <v>10</v>
      </c>
      <c r="BM12" s="313"/>
      <c r="BN12" s="313">
        <v>0</v>
      </c>
      <c r="BO12" s="313"/>
      <c r="BP12" s="314">
        <v>90.909090909090907</v>
      </c>
      <c r="BQ12" s="315"/>
      <c r="BR12" s="312">
        <v>8</v>
      </c>
      <c r="BS12" s="313"/>
      <c r="BT12" s="313">
        <v>-2</v>
      </c>
      <c r="BU12" s="313"/>
      <c r="BV12" s="314">
        <v>72.727272727272734</v>
      </c>
      <c r="BW12" s="315"/>
      <c r="BX12" s="312">
        <v>9</v>
      </c>
      <c r="BY12" s="313"/>
      <c r="BZ12" s="313">
        <v>1</v>
      </c>
      <c r="CA12" s="313"/>
      <c r="CB12" s="314">
        <v>81.818181818181827</v>
      </c>
      <c r="CC12" s="316"/>
      <c r="CD12" s="43">
        <v>13</v>
      </c>
    </row>
    <row r="13" spans="1:82" ht="22.5" customHeight="1" x14ac:dyDescent="0.15">
      <c r="A13" s="43">
        <v>14</v>
      </c>
      <c r="B13" s="28" t="s">
        <v>75</v>
      </c>
      <c r="C13" s="42"/>
      <c r="D13" s="308">
        <f>'1.全体'!D14</f>
        <v>8</v>
      </c>
      <c r="E13" s="309"/>
      <c r="F13" s="309"/>
      <c r="G13" s="309"/>
      <c r="H13" s="310">
        <f t="shared" si="0"/>
        <v>100</v>
      </c>
      <c r="I13" s="310"/>
      <c r="J13" s="308">
        <f>'1.全体'!J14</f>
        <v>8</v>
      </c>
      <c r="K13" s="309"/>
      <c r="L13" s="309">
        <f t="shared" si="12"/>
        <v>0</v>
      </c>
      <c r="M13" s="309"/>
      <c r="N13" s="310">
        <f t="shared" si="1"/>
        <v>100</v>
      </c>
      <c r="O13" s="311"/>
      <c r="P13" s="308">
        <f>'1.全体'!P14</f>
        <v>7</v>
      </c>
      <c r="Q13" s="309"/>
      <c r="R13" s="309">
        <f t="shared" si="13"/>
        <v>-1</v>
      </c>
      <c r="S13" s="309"/>
      <c r="T13" s="310">
        <f t="shared" si="2"/>
        <v>87.5</v>
      </c>
      <c r="U13" s="311"/>
      <c r="V13" s="308">
        <f>'1.全体'!V14</f>
        <v>7</v>
      </c>
      <c r="W13" s="309"/>
      <c r="X13" s="309">
        <f t="shared" si="3"/>
        <v>0</v>
      </c>
      <c r="Y13" s="309"/>
      <c r="Z13" s="310">
        <f t="shared" si="4"/>
        <v>87.5</v>
      </c>
      <c r="AA13" s="311"/>
      <c r="AB13" s="308">
        <f>'1.全体'!AB14</f>
        <v>7</v>
      </c>
      <c r="AC13" s="309"/>
      <c r="AD13" s="309">
        <f t="shared" si="5"/>
        <v>0</v>
      </c>
      <c r="AE13" s="309"/>
      <c r="AF13" s="310">
        <f t="shared" si="6"/>
        <v>87.5</v>
      </c>
      <c r="AG13" s="310"/>
      <c r="AH13" s="308">
        <f>'1.全体'!AH14</f>
        <v>8</v>
      </c>
      <c r="AI13" s="309"/>
      <c r="AJ13" s="309">
        <f t="shared" si="7"/>
        <v>1</v>
      </c>
      <c r="AK13" s="309"/>
      <c r="AL13" s="310">
        <f t="shared" si="8"/>
        <v>100</v>
      </c>
      <c r="AM13" s="311"/>
      <c r="AN13" s="308">
        <f>'1.全体'!AN14</f>
        <v>8</v>
      </c>
      <c r="AO13" s="309"/>
      <c r="AP13" s="309">
        <f t="shared" si="9"/>
        <v>0</v>
      </c>
      <c r="AQ13" s="309"/>
      <c r="AR13" s="310">
        <f t="shared" si="10"/>
        <v>100</v>
      </c>
      <c r="AS13" s="311"/>
      <c r="AT13" s="308">
        <f>'1.全体'!AT14</f>
        <v>9</v>
      </c>
      <c r="AU13" s="309"/>
      <c r="AV13" s="309">
        <f t="shared" si="11"/>
        <v>1</v>
      </c>
      <c r="AW13" s="309"/>
      <c r="AX13" s="310">
        <f t="shared" si="14"/>
        <v>100</v>
      </c>
      <c r="AY13" s="311"/>
      <c r="AZ13" s="312">
        <v>9</v>
      </c>
      <c r="BA13" s="313"/>
      <c r="BB13" s="313">
        <v>1</v>
      </c>
      <c r="BC13" s="313"/>
      <c r="BD13" s="314">
        <v>100</v>
      </c>
      <c r="BE13" s="315"/>
      <c r="BF13" s="312">
        <v>9</v>
      </c>
      <c r="BG13" s="313"/>
      <c r="BH13" s="313">
        <v>0</v>
      </c>
      <c r="BI13" s="313"/>
      <c r="BJ13" s="314">
        <v>100</v>
      </c>
      <c r="BK13" s="315"/>
      <c r="BL13" s="312">
        <v>8</v>
      </c>
      <c r="BM13" s="313"/>
      <c r="BN13" s="313">
        <v>-1</v>
      </c>
      <c r="BO13" s="313"/>
      <c r="BP13" s="314">
        <v>88.888888888888886</v>
      </c>
      <c r="BQ13" s="315"/>
      <c r="BR13" s="312">
        <v>7</v>
      </c>
      <c r="BS13" s="313"/>
      <c r="BT13" s="313">
        <v>-1</v>
      </c>
      <c r="BU13" s="313"/>
      <c r="BV13" s="314">
        <v>77.777777777777786</v>
      </c>
      <c r="BW13" s="315"/>
      <c r="BX13" s="312">
        <v>8</v>
      </c>
      <c r="BY13" s="313"/>
      <c r="BZ13" s="313">
        <v>1</v>
      </c>
      <c r="CA13" s="313"/>
      <c r="CB13" s="314">
        <v>88.888888888888886</v>
      </c>
      <c r="CC13" s="316"/>
      <c r="CD13" s="43">
        <v>14</v>
      </c>
    </row>
    <row r="14" spans="1:82" ht="22.5" customHeight="1" x14ac:dyDescent="0.15">
      <c r="A14" s="43">
        <v>15</v>
      </c>
      <c r="B14" s="28" t="s">
        <v>43</v>
      </c>
      <c r="C14" s="42"/>
      <c r="D14" s="308">
        <f>'1.全体'!D15</f>
        <v>21</v>
      </c>
      <c r="E14" s="309"/>
      <c r="F14" s="309"/>
      <c r="G14" s="309"/>
      <c r="H14" s="310">
        <f t="shared" si="0"/>
        <v>233.33333333333334</v>
      </c>
      <c r="I14" s="310"/>
      <c r="J14" s="308">
        <f>'1.全体'!J15</f>
        <v>20</v>
      </c>
      <c r="K14" s="309"/>
      <c r="L14" s="309">
        <f t="shared" si="12"/>
        <v>-1</v>
      </c>
      <c r="M14" s="309"/>
      <c r="N14" s="310">
        <f t="shared" si="1"/>
        <v>222.22222222222223</v>
      </c>
      <c r="O14" s="311"/>
      <c r="P14" s="308">
        <f>'1.全体'!P15</f>
        <v>17</v>
      </c>
      <c r="Q14" s="309"/>
      <c r="R14" s="309">
        <f t="shared" si="13"/>
        <v>-3</v>
      </c>
      <c r="S14" s="309"/>
      <c r="T14" s="310">
        <f t="shared" si="2"/>
        <v>188.88888888888889</v>
      </c>
      <c r="U14" s="311"/>
      <c r="V14" s="308">
        <f>'1.全体'!V15</f>
        <v>13</v>
      </c>
      <c r="W14" s="309"/>
      <c r="X14" s="309">
        <f t="shared" si="3"/>
        <v>-4</v>
      </c>
      <c r="Y14" s="309"/>
      <c r="Z14" s="310">
        <f t="shared" si="4"/>
        <v>144.44444444444443</v>
      </c>
      <c r="AA14" s="311"/>
      <c r="AB14" s="308">
        <f>'1.全体'!AB15</f>
        <v>13</v>
      </c>
      <c r="AC14" s="309"/>
      <c r="AD14" s="309">
        <f t="shared" si="5"/>
        <v>0</v>
      </c>
      <c r="AE14" s="309"/>
      <c r="AF14" s="310">
        <f t="shared" si="6"/>
        <v>144.44444444444443</v>
      </c>
      <c r="AG14" s="310"/>
      <c r="AH14" s="308">
        <f>'1.全体'!AH15</f>
        <v>10</v>
      </c>
      <c r="AI14" s="309"/>
      <c r="AJ14" s="309">
        <f t="shared" si="7"/>
        <v>-3</v>
      </c>
      <c r="AK14" s="309"/>
      <c r="AL14" s="310">
        <f t="shared" si="8"/>
        <v>111.11111111111111</v>
      </c>
      <c r="AM14" s="311"/>
      <c r="AN14" s="308">
        <f>'1.全体'!AN15</f>
        <v>9</v>
      </c>
      <c r="AO14" s="309"/>
      <c r="AP14" s="309">
        <f t="shared" si="9"/>
        <v>-1</v>
      </c>
      <c r="AQ14" s="309"/>
      <c r="AR14" s="310">
        <f t="shared" si="10"/>
        <v>100</v>
      </c>
      <c r="AS14" s="311"/>
      <c r="AT14" s="308">
        <f>'1.全体'!AT15</f>
        <v>7</v>
      </c>
      <c r="AU14" s="309"/>
      <c r="AV14" s="309">
        <f t="shared" si="11"/>
        <v>-2</v>
      </c>
      <c r="AW14" s="309"/>
      <c r="AX14" s="310">
        <f t="shared" si="14"/>
        <v>100</v>
      </c>
      <c r="AY14" s="311"/>
      <c r="AZ14" s="312">
        <v>4</v>
      </c>
      <c r="BA14" s="313"/>
      <c r="BB14" s="313">
        <v>-1</v>
      </c>
      <c r="BC14" s="313"/>
      <c r="BD14" s="314">
        <v>100</v>
      </c>
      <c r="BE14" s="315"/>
      <c r="BF14" s="312">
        <v>5</v>
      </c>
      <c r="BG14" s="313"/>
      <c r="BH14" s="313">
        <v>1</v>
      </c>
      <c r="BI14" s="313"/>
      <c r="BJ14" s="314">
        <v>125</v>
      </c>
      <c r="BK14" s="315"/>
      <c r="BL14" s="312">
        <v>4</v>
      </c>
      <c r="BM14" s="313"/>
      <c r="BN14" s="313">
        <v>-1</v>
      </c>
      <c r="BO14" s="313"/>
      <c r="BP14" s="314">
        <v>100</v>
      </c>
      <c r="BQ14" s="315"/>
      <c r="BR14" s="312">
        <v>5</v>
      </c>
      <c r="BS14" s="313"/>
      <c r="BT14" s="313">
        <v>1</v>
      </c>
      <c r="BU14" s="313"/>
      <c r="BV14" s="314">
        <v>125</v>
      </c>
      <c r="BW14" s="315"/>
      <c r="BX14" s="312">
        <v>6</v>
      </c>
      <c r="BY14" s="313"/>
      <c r="BZ14" s="313">
        <v>1</v>
      </c>
      <c r="CA14" s="313"/>
      <c r="CB14" s="314">
        <v>150</v>
      </c>
      <c r="CC14" s="316"/>
      <c r="CD14" s="43">
        <v>15</v>
      </c>
    </row>
    <row r="15" spans="1:82" ht="22.5" customHeight="1" x14ac:dyDescent="0.15">
      <c r="A15" s="43">
        <v>16</v>
      </c>
      <c r="B15" s="28" t="s">
        <v>44</v>
      </c>
      <c r="C15" s="42"/>
      <c r="D15" s="308">
        <f>'1.全体'!D16</f>
        <v>5</v>
      </c>
      <c r="E15" s="309"/>
      <c r="F15" s="309"/>
      <c r="G15" s="309"/>
      <c r="H15" s="310">
        <f t="shared" si="0"/>
        <v>100</v>
      </c>
      <c r="I15" s="310"/>
      <c r="J15" s="308">
        <f>'1.全体'!J16</f>
        <v>5</v>
      </c>
      <c r="K15" s="309"/>
      <c r="L15" s="309">
        <f t="shared" si="12"/>
        <v>0</v>
      </c>
      <c r="M15" s="309"/>
      <c r="N15" s="310">
        <f t="shared" si="1"/>
        <v>100</v>
      </c>
      <c r="O15" s="311"/>
      <c r="P15" s="308">
        <f>'1.全体'!P16</f>
        <v>6</v>
      </c>
      <c r="Q15" s="309"/>
      <c r="R15" s="309">
        <f t="shared" si="13"/>
        <v>1</v>
      </c>
      <c r="S15" s="309"/>
      <c r="T15" s="310">
        <f t="shared" si="2"/>
        <v>120</v>
      </c>
      <c r="U15" s="311"/>
      <c r="V15" s="308">
        <f>'1.全体'!V16</f>
        <v>5</v>
      </c>
      <c r="W15" s="309"/>
      <c r="X15" s="309">
        <f t="shared" si="3"/>
        <v>-1</v>
      </c>
      <c r="Y15" s="309"/>
      <c r="Z15" s="310">
        <f t="shared" si="4"/>
        <v>100</v>
      </c>
      <c r="AA15" s="311"/>
      <c r="AB15" s="308">
        <f>'1.全体'!AB16</f>
        <v>5</v>
      </c>
      <c r="AC15" s="309"/>
      <c r="AD15" s="309">
        <f t="shared" si="5"/>
        <v>0</v>
      </c>
      <c r="AE15" s="309"/>
      <c r="AF15" s="310">
        <f t="shared" si="6"/>
        <v>100</v>
      </c>
      <c r="AG15" s="310"/>
      <c r="AH15" s="308">
        <f>'1.全体'!AH16</f>
        <v>4</v>
      </c>
      <c r="AI15" s="309"/>
      <c r="AJ15" s="309">
        <f t="shared" si="7"/>
        <v>-1</v>
      </c>
      <c r="AK15" s="309"/>
      <c r="AL15" s="310">
        <f t="shared" si="8"/>
        <v>80</v>
      </c>
      <c r="AM15" s="311"/>
      <c r="AN15" s="308">
        <f>'1.全体'!AN16</f>
        <v>5</v>
      </c>
      <c r="AO15" s="309"/>
      <c r="AP15" s="309">
        <f t="shared" si="9"/>
        <v>1</v>
      </c>
      <c r="AQ15" s="309"/>
      <c r="AR15" s="310">
        <f t="shared" si="10"/>
        <v>100</v>
      </c>
      <c r="AS15" s="311"/>
      <c r="AT15" s="308">
        <f>'1.全体'!AT16</f>
        <v>6</v>
      </c>
      <c r="AU15" s="309"/>
      <c r="AV15" s="309">
        <f t="shared" si="11"/>
        <v>1</v>
      </c>
      <c r="AW15" s="309"/>
      <c r="AX15" s="310">
        <f t="shared" si="14"/>
        <v>100</v>
      </c>
      <c r="AY15" s="311"/>
      <c r="AZ15" s="312">
        <v>3</v>
      </c>
      <c r="BA15" s="313"/>
      <c r="BB15" s="313">
        <v>0</v>
      </c>
      <c r="BC15" s="313"/>
      <c r="BD15" s="314">
        <v>100</v>
      </c>
      <c r="BE15" s="315"/>
      <c r="BF15" s="312">
        <v>3</v>
      </c>
      <c r="BG15" s="313"/>
      <c r="BH15" s="313">
        <v>0</v>
      </c>
      <c r="BI15" s="313"/>
      <c r="BJ15" s="314">
        <v>100</v>
      </c>
      <c r="BK15" s="315"/>
      <c r="BL15" s="312">
        <v>3</v>
      </c>
      <c r="BM15" s="313"/>
      <c r="BN15" s="313">
        <v>0</v>
      </c>
      <c r="BO15" s="313"/>
      <c r="BP15" s="314">
        <v>100</v>
      </c>
      <c r="BQ15" s="315"/>
      <c r="BR15" s="312">
        <v>3</v>
      </c>
      <c r="BS15" s="313"/>
      <c r="BT15" s="313">
        <v>0</v>
      </c>
      <c r="BU15" s="313"/>
      <c r="BV15" s="314">
        <v>100</v>
      </c>
      <c r="BW15" s="315"/>
      <c r="BX15" s="312">
        <v>3</v>
      </c>
      <c r="BY15" s="313"/>
      <c r="BZ15" s="313">
        <v>0</v>
      </c>
      <c r="CA15" s="313"/>
      <c r="CB15" s="314">
        <v>100</v>
      </c>
      <c r="CC15" s="316"/>
      <c r="CD15" s="43">
        <v>16</v>
      </c>
    </row>
    <row r="16" spans="1:82" ht="22.5" customHeight="1" x14ac:dyDescent="0.15">
      <c r="A16" s="43">
        <v>17</v>
      </c>
      <c r="B16" s="28" t="s">
        <v>76</v>
      </c>
      <c r="C16" s="42"/>
      <c r="D16" s="308" t="str">
        <f>'1.全体'!D17</f>
        <v>-</v>
      </c>
      <c r="E16" s="309"/>
      <c r="F16" s="309"/>
      <c r="G16" s="309"/>
      <c r="H16" s="310" t="s">
        <v>45</v>
      </c>
      <c r="I16" s="310"/>
      <c r="J16" s="308" t="str">
        <f>'1.全体'!J17</f>
        <v>-</v>
      </c>
      <c r="K16" s="309"/>
      <c r="L16" s="309" t="str">
        <f t="shared" si="12"/>
        <v>-</v>
      </c>
      <c r="M16" s="309"/>
      <c r="N16" s="310" t="s">
        <v>45</v>
      </c>
      <c r="O16" s="311"/>
      <c r="P16" s="308" t="str">
        <f>'1.全体'!P17</f>
        <v>-</v>
      </c>
      <c r="Q16" s="309"/>
      <c r="R16" s="309" t="str">
        <f t="shared" si="13"/>
        <v>-</v>
      </c>
      <c r="S16" s="309"/>
      <c r="T16" s="310" t="s">
        <v>45</v>
      </c>
      <c r="U16" s="311"/>
      <c r="V16" s="308" t="str">
        <f>'1.全体'!V17</f>
        <v>-</v>
      </c>
      <c r="W16" s="309"/>
      <c r="X16" s="309" t="str">
        <f t="shared" si="3"/>
        <v>-</v>
      </c>
      <c r="Y16" s="309"/>
      <c r="Z16" s="310" t="s">
        <v>45</v>
      </c>
      <c r="AA16" s="311"/>
      <c r="AB16" s="308" t="str">
        <f>'1.全体'!AB17</f>
        <v>-</v>
      </c>
      <c r="AC16" s="309"/>
      <c r="AD16" s="309" t="str">
        <f t="shared" si="5"/>
        <v>-</v>
      </c>
      <c r="AE16" s="309"/>
      <c r="AF16" s="310" t="s">
        <v>272</v>
      </c>
      <c r="AG16" s="310"/>
      <c r="AH16" s="308">
        <f>'1.全体'!AH17</f>
        <v>1</v>
      </c>
      <c r="AI16" s="309"/>
      <c r="AJ16" s="309">
        <f t="shared" si="7"/>
        <v>1</v>
      </c>
      <c r="AK16" s="309"/>
      <c r="AL16" s="310">
        <f t="shared" si="8"/>
        <v>100</v>
      </c>
      <c r="AM16" s="311"/>
      <c r="AN16" s="308">
        <f>'1.全体'!AN17</f>
        <v>1</v>
      </c>
      <c r="AO16" s="309"/>
      <c r="AP16" s="309">
        <f t="shared" si="9"/>
        <v>0</v>
      </c>
      <c r="AQ16" s="309"/>
      <c r="AR16" s="310">
        <f t="shared" si="10"/>
        <v>100</v>
      </c>
      <c r="AS16" s="311"/>
      <c r="AT16" s="308">
        <f>'1.全体'!AT17</f>
        <v>1</v>
      </c>
      <c r="AU16" s="309"/>
      <c r="AV16" s="309">
        <f t="shared" si="11"/>
        <v>0</v>
      </c>
      <c r="AW16" s="309"/>
      <c r="AX16" s="310">
        <f t="shared" si="14"/>
        <v>100</v>
      </c>
      <c r="AY16" s="311"/>
      <c r="AZ16" s="312">
        <v>1</v>
      </c>
      <c r="BA16" s="313"/>
      <c r="BB16" s="313">
        <v>1</v>
      </c>
      <c r="BC16" s="313"/>
      <c r="BD16" s="314">
        <v>100</v>
      </c>
      <c r="BE16" s="315"/>
      <c r="BF16" s="312">
        <v>1</v>
      </c>
      <c r="BG16" s="313"/>
      <c r="BH16" s="313">
        <v>0</v>
      </c>
      <c r="BI16" s="313"/>
      <c r="BJ16" s="314">
        <v>100</v>
      </c>
      <c r="BK16" s="315"/>
      <c r="BL16" s="312">
        <v>1</v>
      </c>
      <c r="BM16" s="313"/>
      <c r="BN16" s="313">
        <v>0</v>
      </c>
      <c r="BO16" s="313"/>
      <c r="BP16" s="314">
        <v>100</v>
      </c>
      <c r="BQ16" s="315"/>
      <c r="BR16" s="312">
        <v>1</v>
      </c>
      <c r="BS16" s="313"/>
      <c r="BT16" s="313">
        <v>0</v>
      </c>
      <c r="BU16" s="313"/>
      <c r="BV16" s="314">
        <v>100</v>
      </c>
      <c r="BW16" s="315"/>
      <c r="BX16" s="312">
        <v>1</v>
      </c>
      <c r="BY16" s="313"/>
      <c r="BZ16" s="313">
        <v>0</v>
      </c>
      <c r="CA16" s="313"/>
      <c r="CB16" s="314">
        <v>100</v>
      </c>
      <c r="CC16" s="316"/>
      <c r="CD16" s="43">
        <v>17</v>
      </c>
    </row>
    <row r="17" spans="1:82" ht="22.5" customHeight="1" x14ac:dyDescent="0.15">
      <c r="A17" s="43">
        <v>18</v>
      </c>
      <c r="B17" s="28" t="s">
        <v>77</v>
      </c>
      <c r="C17" s="42"/>
      <c r="D17" s="308">
        <f>'1.全体'!D18</f>
        <v>24</v>
      </c>
      <c r="E17" s="309"/>
      <c r="F17" s="309"/>
      <c r="G17" s="309"/>
      <c r="H17" s="310">
        <f>IF(ISTEXT($AN17),$AN17,IF(ISTEXT(F17),F17,IF(D17="-",0,D17/$AN17*100)))</f>
        <v>126.31578947368421</v>
      </c>
      <c r="I17" s="310"/>
      <c r="J17" s="308">
        <f>'1.全体'!J18</f>
        <v>22</v>
      </c>
      <c r="K17" s="309"/>
      <c r="L17" s="309">
        <f t="shared" si="12"/>
        <v>-2</v>
      </c>
      <c r="M17" s="309"/>
      <c r="N17" s="310">
        <f>IF(ISTEXT($AN17),$AN17,IF(ISTEXT(L17),L17,IF(J17="-",0,J17/$AN17*100)))</f>
        <v>115.78947368421053</v>
      </c>
      <c r="O17" s="311"/>
      <c r="P17" s="308">
        <f>'1.全体'!P18</f>
        <v>21</v>
      </c>
      <c r="Q17" s="309"/>
      <c r="R17" s="309">
        <f t="shared" si="13"/>
        <v>-1</v>
      </c>
      <c r="S17" s="309"/>
      <c r="T17" s="310">
        <f t="shared" ref="T17:T29" si="15">IF(ISTEXT($AN17),$AN17,IF(ISTEXT(R17),R17,IF(P17="-",0,P17/$AN17*100)))</f>
        <v>110.5263157894737</v>
      </c>
      <c r="U17" s="311"/>
      <c r="V17" s="308">
        <f>'1.全体'!V18</f>
        <v>20</v>
      </c>
      <c r="W17" s="309"/>
      <c r="X17" s="309">
        <f t="shared" si="3"/>
        <v>-1</v>
      </c>
      <c r="Y17" s="309"/>
      <c r="Z17" s="310">
        <f t="shared" ref="Z17:Z29" si="16">IF(ISTEXT($AN17),$AN17,IF(ISTEXT(X17),X17,IF(V17="-",0,V17/$AN17*100)))</f>
        <v>105.26315789473684</v>
      </c>
      <c r="AA17" s="311"/>
      <c r="AB17" s="308">
        <f>'1.全体'!AB18</f>
        <v>19</v>
      </c>
      <c r="AC17" s="309"/>
      <c r="AD17" s="309">
        <f t="shared" si="5"/>
        <v>-1</v>
      </c>
      <c r="AE17" s="309"/>
      <c r="AF17" s="310">
        <f t="shared" ref="AF17:AF29" si="17">IF($AN17="-",$AN17,IF(AB17="-",0,AB17/$AN17*100))</f>
        <v>100</v>
      </c>
      <c r="AG17" s="310"/>
      <c r="AH17" s="308">
        <f>'1.全体'!AH18</f>
        <v>19</v>
      </c>
      <c r="AI17" s="309"/>
      <c r="AJ17" s="309">
        <f t="shared" si="7"/>
        <v>0</v>
      </c>
      <c r="AK17" s="309"/>
      <c r="AL17" s="310">
        <f t="shared" si="8"/>
        <v>100</v>
      </c>
      <c r="AM17" s="311"/>
      <c r="AN17" s="308">
        <f>'1.全体'!AN18</f>
        <v>19</v>
      </c>
      <c r="AO17" s="309"/>
      <c r="AP17" s="309">
        <f t="shared" si="9"/>
        <v>0</v>
      </c>
      <c r="AQ17" s="309"/>
      <c r="AR17" s="310">
        <f t="shared" si="10"/>
        <v>100</v>
      </c>
      <c r="AS17" s="311"/>
      <c r="AT17" s="308">
        <f>'1.全体'!AT18</f>
        <v>17</v>
      </c>
      <c r="AU17" s="309"/>
      <c r="AV17" s="309">
        <f t="shared" si="11"/>
        <v>-2</v>
      </c>
      <c r="AW17" s="309"/>
      <c r="AX17" s="310">
        <f t="shared" si="14"/>
        <v>100</v>
      </c>
      <c r="AY17" s="311"/>
      <c r="AZ17" s="312">
        <v>16</v>
      </c>
      <c r="BA17" s="313"/>
      <c r="BB17" s="313">
        <v>2</v>
      </c>
      <c r="BC17" s="313"/>
      <c r="BD17" s="314">
        <v>100</v>
      </c>
      <c r="BE17" s="315"/>
      <c r="BF17" s="312">
        <v>17</v>
      </c>
      <c r="BG17" s="313"/>
      <c r="BH17" s="313">
        <v>1</v>
      </c>
      <c r="BI17" s="313"/>
      <c r="BJ17" s="314">
        <v>106.25</v>
      </c>
      <c r="BK17" s="315"/>
      <c r="BL17" s="312">
        <v>17</v>
      </c>
      <c r="BM17" s="313"/>
      <c r="BN17" s="313">
        <v>0</v>
      </c>
      <c r="BO17" s="313"/>
      <c r="BP17" s="314">
        <v>106.25</v>
      </c>
      <c r="BQ17" s="315"/>
      <c r="BR17" s="312">
        <v>16</v>
      </c>
      <c r="BS17" s="313"/>
      <c r="BT17" s="313">
        <v>-1</v>
      </c>
      <c r="BU17" s="313"/>
      <c r="BV17" s="314">
        <v>100</v>
      </c>
      <c r="BW17" s="315"/>
      <c r="BX17" s="312">
        <v>15</v>
      </c>
      <c r="BY17" s="313"/>
      <c r="BZ17" s="313">
        <v>-1</v>
      </c>
      <c r="CA17" s="313"/>
      <c r="CB17" s="314">
        <v>93.75</v>
      </c>
      <c r="CC17" s="316"/>
      <c r="CD17" s="43">
        <v>18</v>
      </c>
    </row>
    <row r="18" spans="1:82" ht="22.5" customHeight="1" x14ac:dyDescent="0.15">
      <c r="A18" s="43">
        <v>19</v>
      </c>
      <c r="B18" s="28" t="s">
        <v>78</v>
      </c>
      <c r="C18" s="42"/>
      <c r="D18" s="308">
        <f>'1.全体'!D19</f>
        <v>9</v>
      </c>
      <c r="E18" s="309"/>
      <c r="F18" s="309"/>
      <c r="G18" s="309"/>
      <c r="H18" s="310">
        <f>IF(ISTEXT($AN18),$AN18,IF(ISTEXT(F18),F18,IF(D18="-",0,D18/$AN18*100)))</f>
        <v>180</v>
      </c>
      <c r="I18" s="310"/>
      <c r="J18" s="308">
        <f>'1.全体'!J19</f>
        <v>7</v>
      </c>
      <c r="K18" s="309"/>
      <c r="L18" s="309">
        <f t="shared" si="12"/>
        <v>-2</v>
      </c>
      <c r="M18" s="309"/>
      <c r="N18" s="310">
        <f>IF(ISTEXT($AN18),$AN18,IF(ISTEXT(L18),L18,IF(J18="-",0,J18/$AN18*100)))</f>
        <v>140</v>
      </c>
      <c r="O18" s="311"/>
      <c r="P18" s="308">
        <f>'1.全体'!P19</f>
        <v>8</v>
      </c>
      <c r="Q18" s="309"/>
      <c r="R18" s="309">
        <f t="shared" si="13"/>
        <v>1</v>
      </c>
      <c r="S18" s="309"/>
      <c r="T18" s="310">
        <f t="shared" si="15"/>
        <v>160</v>
      </c>
      <c r="U18" s="311"/>
      <c r="V18" s="308">
        <f>'1.全体'!V19</f>
        <v>7</v>
      </c>
      <c r="W18" s="309"/>
      <c r="X18" s="309">
        <f t="shared" si="3"/>
        <v>-1</v>
      </c>
      <c r="Y18" s="309"/>
      <c r="Z18" s="310">
        <f t="shared" si="16"/>
        <v>140</v>
      </c>
      <c r="AA18" s="311"/>
      <c r="AB18" s="308">
        <f>'1.全体'!AB19</f>
        <v>6</v>
      </c>
      <c r="AC18" s="309"/>
      <c r="AD18" s="309">
        <f t="shared" si="5"/>
        <v>-1</v>
      </c>
      <c r="AE18" s="309"/>
      <c r="AF18" s="310">
        <f t="shared" si="17"/>
        <v>120</v>
      </c>
      <c r="AG18" s="310"/>
      <c r="AH18" s="308">
        <f>'1.全体'!AH19</f>
        <v>5</v>
      </c>
      <c r="AI18" s="309"/>
      <c r="AJ18" s="309">
        <f t="shared" si="7"/>
        <v>-1</v>
      </c>
      <c r="AK18" s="309"/>
      <c r="AL18" s="310">
        <f t="shared" si="8"/>
        <v>100</v>
      </c>
      <c r="AM18" s="311"/>
      <c r="AN18" s="308">
        <f>'1.全体'!AN19</f>
        <v>5</v>
      </c>
      <c r="AO18" s="309"/>
      <c r="AP18" s="309">
        <f t="shared" si="9"/>
        <v>0</v>
      </c>
      <c r="AQ18" s="309"/>
      <c r="AR18" s="310">
        <f t="shared" si="10"/>
        <v>100</v>
      </c>
      <c r="AS18" s="311"/>
      <c r="AT18" s="308">
        <f>'1.全体'!AT19</f>
        <v>5</v>
      </c>
      <c r="AU18" s="309"/>
      <c r="AV18" s="309">
        <f t="shared" si="11"/>
        <v>0</v>
      </c>
      <c r="AW18" s="309"/>
      <c r="AX18" s="310">
        <f t="shared" si="14"/>
        <v>100</v>
      </c>
      <c r="AY18" s="311"/>
      <c r="AZ18" s="312">
        <v>4</v>
      </c>
      <c r="BA18" s="313"/>
      <c r="BB18" s="313">
        <v>0</v>
      </c>
      <c r="BC18" s="313"/>
      <c r="BD18" s="314">
        <v>100</v>
      </c>
      <c r="BE18" s="315"/>
      <c r="BF18" s="312">
        <v>4</v>
      </c>
      <c r="BG18" s="313"/>
      <c r="BH18" s="313">
        <v>0</v>
      </c>
      <c r="BI18" s="313"/>
      <c r="BJ18" s="314">
        <v>100</v>
      </c>
      <c r="BK18" s="315"/>
      <c r="BL18" s="312">
        <v>4</v>
      </c>
      <c r="BM18" s="313"/>
      <c r="BN18" s="313">
        <v>0</v>
      </c>
      <c r="BO18" s="313"/>
      <c r="BP18" s="314">
        <v>100</v>
      </c>
      <c r="BQ18" s="315"/>
      <c r="BR18" s="312">
        <v>4</v>
      </c>
      <c r="BS18" s="313"/>
      <c r="BT18" s="313">
        <v>0</v>
      </c>
      <c r="BU18" s="313"/>
      <c r="BV18" s="314">
        <v>100</v>
      </c>
      <c r="BW18" s="315"/>
      <c r="BX18" s="312">
        <v>4</v>
      </c>
      <c r="BY18" s="313"/>
      <c r="BZ18" s="313">
        <v>0</v>
      </c>
      <c r="CA18" s="313"/>
      <c r="CB18" s="314">
        <v>100</v>
      </c>
      <c r="CC18" s="316"/>
      <c r="CD18" s="43">
        <v>19</v>
      </c>
    </row>
    <row r="19" spans="1:82" ht="22.5" customHeight="1" x14ac:dyDescent="0.15">
      <c r="A19" s="43">
        <v>20</v>
      </c>
      <c r="B19" s="28" t="s">
        <v>79</v>
      </c>
      <c r="C19" s="42"/>
      <c r="D19" s="308">
        <f>'1.全体'!D20</f>
        <v>1</v>
      </c>
      <c r="E19" s="309"/>
      <c r="F19" s="309"/>
      <c r="G19" s="309"/>
      <c r="H19" s="310" t="s">
        <v>38</v>
      </c>
      <c r="I19" s="310"/>
      <c r="J19" s="308">
        <f>'1.全体'!J20</f>
        <v>1</v>
      </c>
      <c r="K19" s="309"/>
      <c r="L19" s="309">
        <f t="shared" si="12"/>
        <v>0</v>
      </c>
      <c r="M19" s="309"/>
      <c r="N19" s="310" t="s">
        <v>38</v>
      </c>
      <c r="O19" s="311"/>
      <c r="P19" s="308" t="str">
        <f>'1.全体'!P20</f>
        <v>-</v>
      </c>
      <c r="Q19" s="309"/>
      <c r="R19" s="309">
        <f t="shared" si="13"/>
        <v>-1</v>
      </c>
      <c r="S19" s="309"/>
      <c r="T19" s="310" t="str">
        <f t="shared" si="15"/>
        <v>-</v>
      </c>
      <c r="U19" s="311"/>
      <c r="V19" s="308" t="str">
        <f>'1.全体'!V20</f>
        <v>-</v>
      </c>
      <c r="W19" s="309"/>
      <c r="X19" s="309" t="str">
        <f t="shared" si="3"/>
        <v>-</v>
      </c>
      <c r="Y19" s="309"/>
      <c r="Z19" s="310" t="str">
        <f t="shared" si="16"/>
        <v>-</v>
      </c>
      <c r="AA19" s="311"/>
      <c r="AB19" s="308" t="str">
        <f>'1.全体'!AB20</f>
        <v>-</v>
      </c>
      <c r="AC19" s="309"/>
      <c r="AD19" s="309" t="str">
        <f t="shared" si="5"/>
        <v>-</v>
      </c>
      <c r="AE19" s="309"/>
      <c r="AF19" s="310" t="str">
        <f t="shared" si="17"/>
        <v>-</v>
      </c>
      <c r="AG19" s="310"/>
      <c r="AH19" s="308" t="str">
        <f>'1.全体'!AH20</f>
        <v>-</v>
      </c>
      <c r="AI19" s="309"/>
      <c r="AJ19" s="309" t="str">
        <f t="shared" si="7"/>
        <v>-</v>
      </c>
      <c r="AK19" s="309"/>
      <c r="AL19" s="310" t="str">
        <f t="shared" si="8"/>
        <v>-</v>
      </c>
      <c r="AM19" s="311"/>
      <c r="AN19" s="308" t="str">
        <f>'1.全体'!AN20</f>
        <v>-</v>
      </c>
      <c r="AO19" s="309"/>
      <c r="AP19" s="309" t="str">
        <f t="shared" si="9"/>
        <v>-</v>
      </c>
      <c r="AQ19" s="309"/>
      <c r="AR19" s="310" t="str">
        <f t="shared" si="10"/>
        <v>-</v>
      </c>
      <c r="AS19" s="311"/>
      <c r="AT19" s="308" t="str">
        <f>'1.全体'!AT20</f>
        <v>-</v>
      </c>
      <c r="AU19" s="309"/>
      <c r="AV19" s="309" t="str">
        <f t="shared" si="11"/>
        <v>-</v>
      </c>
      <c r="AW19" s="309"/>
      <c r="AX19" s="310" t="str">
        <f>IF(ISTEXT($AN19),$AN19,IF(ISTEXT(AV19),AV19,IF(AT19="-",0,AT19/$AN19*100)))</f>
        <v>-</v>
      </c>
      <c r="AY19" s="311"/>
      <c r="AZ19" s="312" t="s">
        <v>32</v>
      </c>
      <c r="BA19" s="313"/>
      <c r="BB19" s="313" t="s">
        <v>32</v>
      </c>
      <c r="BC19" s="313"/>
      <c r="BD19" s="314" t="s">
        <v>32</v>
      </c>
      <c r="BE19" s="315"/>
      <c r="BF19" s="312" t="s">
        <v>32</v>
      </c>
      <c r="BG19" s="313"/>
      <c r="BH19" s="313" t="s">
        <v>32</v>
      </c>
      <c r="BI19" s="313"/>
      <c r="BJ19" s="314" t="s">
        <v>32</v>
      </c>
      <c r="BK19" s="315"/>
      <c r="BL19" s="312" t="s">
        <v>32</v>
      </c>
      <c r="BM19" s="313"/>
      <c r="BN19" s="313" t="s">
        <v>32</v>
      </c>
      <c r="BO19" s="313"/>
      <c r="BP19" s="314" t="s">
        <v>32</v>
      </c>
      <c r="BQ19" s="315"/>
      <c r="BR19" s="312" t="s">
        <v>32</v>
      </c>
      <c r="BS19" s="313"/>
      <c r="BT19" s="313" t="s">
        <v>32</v>
      </c>
      <c r="BU19" s="313"/>
      <c r="BV19" s="314" t="s">
        <v>32</v>
      </c>
      <c r="BW19" s="315"/>
      <c r="BX19" s="312" t="s">
        <v>32</v>
      </c>
      <c r="BY19" s="313"/>
      <c r="BZ19" s="313" t="s">
        <v>32</v>
      </c>
      <c r="CA19" s="313"/>
      <c r="CB19" s="314" t="s">
        <v>32</v>
      </c>
      <c r="CC19" s="316"/>
      <c r="CD19" s="43">
        <v>20</v>
      </c>
    </row>
    <row r="20" spans="1:82" ht="22.5" customHeight="1" x14ac:dyDescent="0.15">
      <c r="A20" s="43">
        <v>21</v>
      </c>
      <c r="B20" s="28" t="s">
        <v>80</v>
      </c>
      <c r="C20" s="42"/>
      <c r="D20" s="308">
        <f>'1.全体'!D21</f>
        <v>17</v>
      </c>
      <c r="E20" s="309"/>
      <c r="F20" s="309"/>
      <c r="G20" s="309"/>
      <c r="H20" s="310">
        <f t="shared" ref="H20:H29" si="18">IF(ISTEXT($AN20),$AN20,IF(ISTEXT(F20),F20,IF(D20="-",0,D20/$AN20*100)))</f>
        <v>130.76923076923077</v>
      </c>
      <c r="I20" s="310"/>
      <c r="J20" s="308">
        <f>'1.全体'!J21</f>
        <v>17</v>
      </c>
      <c r="K20" s="309"/>
      <c r="L20" s="309">
        <f t="shared" si="12"/>
        <v>0</v>
      </c>
      <c r="M20" s="309"/>
      <c r="N20" s="310">
        <f t="shared" ref="N20:N26" si="19">IF(ISTEXT($AN20),$AN20,IF(ISTEXT(L20),L20,IF(J20="-",0,J20/$AN20*100)))</f>
        <v>130.76923076923077</v>
      </c>
      <c r="O20" s="311"/>
      <c r="P20" s="308">
        <f>'1.全体'!P21</f>
        <v>14</v>
      </c>
      <c r="Q20" s="309"/>
      <c r="R20" s="309">
        <f t="shared" si="13"/>
        <v>-3</v>
      </c>
      <c r="S20" s="309"/>
      <c r="T20" s="310">
        <f t="shared" si="15"/>
        <v>107.69230769230769</v>
      </c>
      <c r="U20" s="311"/>
      <c r="V20" s="308">
        <f>'1.全体'!V21</f>
        <v>15</v>
      </c>
      <c r="W20" s="309"/>
      <c r="X20" s="309">
        <f t="shared" si="3"/>
        <v>1</v>
      </c>
      <c r="Y20" s="309"/>
      <c r="Z20" s="310">
        <f t="shared" si="16"/>
        <v>115.38461538461537</v>
      </c>
      <c r="AA20" s="311"/>
      <c r="AB20" s="308">
        <f>'1.全体'!AB21</f>
        <v>12</v>
      </c>
      <c r="AC20" s="309"/>
      <c r="AD20" s="309">
        <f t="shared" si="5"/>
        <v>-3</v>
      </c>
      <c r="AE20" s="309"/>
      <c r="AF20" s="310">
        <f t="shared" si="17"/>
        <v>92.307692307692307</v>
      </c>
      <c r="AG20" s="310"/>
      <c r="AH20" s="308">
        <f>'1.全体'!AH21</f>
        <v>11</v>
      </c>
      <c r="AI20" s="309"/>
      <c r="AJ20" s="309">
        <f t="shared" si="7"/>
        <v>-1</v>
      </c>
      <c r="AK20" s="309"/>
      <c r="AL20" s="310">
        <f t="shared" si="8"/>
        <v>84.615384615384613</v>
      </c>
      <c r="AM20" s="311"/>
      <c r="AN20" s="308">
        <f>'1.全体'!AN21</f>
        <v>13</v>
      </c>
      <c r="AO20" s="309"/>
      <c r="AP20" s="309">
        <f t="shared" si="9"/>
        <v>2</v>
      </c>
      <c r="AQ20" s="309"/>
      <c r="AR20" s="310">
        <f t="shared" si="10"/>
        <v>100</v>
      </c>
      <c r="AS20" s="311"/>
      <c r="AT20" s="308">
        <f>'1.全体'!AT21</f>
        <v>10</v>
      </c>
      <c r="AU20" s="309"/>
      <c r="AV20" s="309">
        <f t="shared" si="11"/>
        <v>-3</v>
      </c>
      <c r="AW20" s="309"/>
      <c r="AX20" s="310">
        <f>IF(ISTEXT($AT20),$AT20,IF(ISTEXT(AV20),AV20,IF(AT20="-",0,AT20/$AT20*100)))</f>
        <v>100</v>
      </c>
      <c r="AY20" s="311"/>
      <c r="AZ20" s="312">
        <v>10</v>
      </c>
      <c r="BA20" s="313"/>
      <c r="BB20" s="313">
        <v>-1</v>
      </c>
      <c r="BC20" s="313"/>
      <c r="BD20" s="314">
        <v>100</v>
      </c>
      <c r="BE20" s="315"/>
      <c r="BF20" s="312">
        <v>13</v>
      </c>
      <c r="BG20" s="313"/>
      <c r="BH20" s="313">
        <v>3</v>
      </c>
      <c r="BI20" s="313"/>
      <c r="BJ20" s="314">
        <v>130</v>
      </c>
      <c r="BK20" s="315"/>
      <c r="BL20" s="312">
        <v>9</v>
      </c>
      <c r="BM20" s="313"/>
      <c r="BN20" s="313">
        <v>-4</v>
      </c>
      <c r="BO20" s="313"/>
      <c r="BP20" s="314">
        <v>90</v>
      </c>
      <c r="BQ20" s="315"/>
      <c r="BR20" s="312">
        <v>9</v>
      </c>
      <c r="BS20" s="313"/>
      <c r="BT20" s="313">
        <v>0</v>
      </c>
      <c r="BU20" s="313"/>
      <c r="BV20" s="314">
        <v>90</v>
      </c>
      <c r="BW20" s="315"/>
      <c r="BX20" s="312">
        <v>8</v>
      </c>
      <c r="BY20" s="313"/>
      <c r="BZ20" s="313">
        <v>-1</v>
      </c>
      <c r="CA20" s="313"/>
      <c r="CB20" s="314">
        <v>80</v>
      </c>
      <c r="CC20" s="316"/>
      <c r="CD20" s="43">
        <v>21</v>
      </c>
    </row>
    <row r="21" spans="1:82" ht="22.5" customHeight="1" x14ac:dyDescent="0.15">
      <c r="A21" s="43">
        <v>22</v>
      </c>
      <c r="B21" s="28" t="s">
        <v>81</v>
      </c>
      <c r="C21" s="42"/>
      <c r="D21" s="308">
        <f>'1.全体'!D22</f>
        <v>3</v>
      </c>
      <c r="E21" s="309"/>
      <c r="F21" s="309"/>
      <c r="G21" s="309"/>
      <c r="H21" s="310">
        <f t="shared" si="18"/>
        <v>75</v>
      </c>
      <c r="I21" s="310"/>
      <c r="J21" s="308">
        <f>'1.全体'!J22</f>
        <v>4</v>
      </c>
      <c r="K21" s="309"/>
      <c r="L21" s="309">
        <f t="shared" si="12"/>
        <v>1</v>
      </c>
      <c r="M21" s="309"/>
      <c r="N21" s="310">
        <f t="shared" si="19"/>
        <v>100</v>
      </c>
      <c r="O21" s="311"/>
      <c r="P21" s="308">
        <f>'1.全体'!P22</f>
        <v>5</v>
      </c>
      <c r="Q21" s="309"/>
      <c r="R21" s="309">
        <f t="shared" si="13"/>
        <v>1</v>
      </c>
      <c r="S21" s="309"/>
      <c r="T21" s="310">
        <f t="shared" si="15"/>
        <v>125</v>
      </c>
      <c r="U21" s="311"/>
      <c r="V21" s="308">
        <f>'1.全体'!V22</f>
        <v>6</v>
      </c>
      <c r="W21" s="309"/>
      <c r="X21" s="309">
        <f t="shared" si="3"/>
        <v>1</v>
      </c>
      <c r="Y21" s="309"/>
      <c r="Z21" s="310">
        <f t="shared" si="16"/>
        <v>150</v>
      </c>
      <c r="AA21" s="311"/>
      <c r="AB21" s="308">
        <f>'1.全体'!AB22</f>
        <v>4</v>
      </c>
      <c r="AC21" s="309"/>
      <c r="AD21" s="309">
        <f t="shared" si="5"/>
        <v>-2</v>
      </c>
      <c r="AE21" s="309"/>
      <c r="AF21" s="310">
        <f t="shared" si="17"/>
        <v>100</v>
      </c>
      <c r="AG21" s="310"/>
      <c r="AH21" s="308">
        <f>'1.全体'!AH22</f>
        <v>4</v>
      </c>
      <c r="AI21" s="309"/>
      <c r="AJ21" s="309">
        <f t="shared" si="7"/>
        <v>0</v>
      </c>
      <c r="AK21" s="309"/>
      <c r="AL21" s="310">
        <f t="shared" si="8"/>
        <v>100</v>
      </c>
      <c r="AM21" s="311"/>
      <c r="AN21" s="308">
        <f>'1.全体'!AN22</f>
        <v>4</v>
      </c>
      <c r="AO21" s="309"/>
      <c r="AP21" s="309">
        <f t="shared" si="9"/>
        <v>0</v>
      </c>
      <c r="AQ21" s="309"/>
      <c r="AR21" s="310">
        <f t="shared" si="10"/>
        <v>100</v>
      </c>
      <c r="AS21" s="311"/>
      <c r="AT21" s="308">
        <f>'1.全体'!AT22</f>
        <v>4</v>
      </c>
      <c r="AU21" s="309"/>
      <c r="AV21" s="309">
        <f t="shared" si="11"/>
        <v>0</v>
      </c>
      <c r="AW21" s="309"/>
      <c r="AX21" s="310">
        <f>IF(ISTEXT($AT21),$AT21,IF(ISTEXT(AV21),AV21,IF(AT21="-",0,AT21/$AT21*100)))</f>
        <v>100</v>
      </c>
      <c r="AY21" s="311"/>
      <c r="AZ21" s="312">
        <v>2</v>
      </c>
      <c r="BA21" s="313"/>
      <c r="BB21" s="313">
        <v>-1</v>
      </c>
      <c r="BC21" s="313"/>
      <c r="BD21" s="314">
        <v>100</v>
      </c>
      <c r="BE21" s="315"/>
      <c r="BF21" s="312">
        <v>3</v>
      </c>
      <c r="BG21" s="313"/>
      <c r="BH21" s="313">
        <v>1</v>
      </c>
      <c r="BI21" s="313"/>
      <c r="BJ21" s="314">
        <v>150</v>
      </c>
      <c r="BK21" s="315"/>
      <c r="BL21" s="312">
        <v>2</v>
      </c>
      <c r="BM21" s="313"/>
      <c r="BN21" s="313">
        <v>-1</v>
      </c>
      <c r="BO21" s="313"/>
      <c r="BP21" s="314">
        <v>100</v>
      </c>
      <c r="BQ21" s="315"/>
      <c r="BR21" s="312">
        <v>1</v>
      </c>
      <c r="BS21" s="313"/>
      <c r="BT21" s="313">
        <v>-1</v>
      </c>
      <c r="BU21" s="313"/>
      <c r="BV21" s="314">
        <v>50</v>
      </c>
      <c r="BW21" s="315"/>
      <c r="BX21" s="312">
        <v>1</v>
      </c>
      <c r="BY21" s="313"/>
      <c r="BZ21" s="313">
        <v>0</v>
      </c>
      <c r="CA21" s="313"/>
      <c r="CB21" s="314">
        <v>50</v>
      </c>
      <c r="CC21" s="316"/>
      <c r="CD21" s="43">
        <v>22</v>
      </c>
    </row>
    <row r="22" spans="1:82" ht="22.5" customHeight="1" x14ac:dyDescent="0.15">
      <c r="A22" s="43">
        <v>23</v>
      </c>
      <c r="B22" s="28" t="s">
        <v>82</v>
      </c>
      <c r="C22" s="42"/>
      <c r="D22" s="308" t="str">
        <f>'1.全体'!D23</f>
        <v>-</v>
      </c>
      <c r="E22" s="309"/>
      <c r="F22" s="309"/>
      <c r="G22" s="309"/>
      <c r="H22" s="310" t="str">
        <f t="shared" si="18"/>
        <v>-</v>
      </c>
      <c r="I22" s="310"/>
      <c r="J22" s="308" t="str">
        <f>'1.全体'!J23</f>
        <v>-</v>
      </c>
      <c r="K22" s="309"/>
      <c r="L22" s="309" t="str">
        <f t="shared" si="12"/>
        <v>-</v>
      </c>
      <c r="M22" s="309"/>
      <c r="N22" s="310" t="str">
        <f t="shared" si="19"/>
        <v>-</v>
      </c>
      <c r="O22" s="311"/>
      <c r="P22" s="308" t="str">
        <f>'1.全体'!P23</f>
        <v>-</v>
      </c>
      <c r="Q22" s="309"/>
      <c r="R22" s="309" t="str">
        <f t="shared" si="13"/>
        <v>-</v>
      </c>
      <c r="S22" s="309"/>
      <c r="T22" s="310" t="str">
        <f t="shared" si="15"/>
        <v>-</v>
      </c>
      <c r="U22" s="311"/>
      <c r="V22" s="308" t="str">
        <f>'1.全体'!V23</f>
        <v>-</v>
      </c>
      <c r="W22" s="309"/>
      <c r="X22" s="309" t="str">
        <f t="shared" si="3"/>
        <v>-</v>
      </c>
      <c r="Y22" s="309"/>
      <c r="Z22" s="310" t="str">
        <f t="shared" si="16"/>
        <v>-</v>
      </c>
      <c r="AA22" s="311"/>
      <c r="AB22" s="308" t="str">
        <f>'1.全体'!AB23</f>
        <v>-</v>
      </c>
      <c r="AC22" s="309"/>
      <c r="AD22" s="309" t="str">
        <f t="shared" si="5"/>
        <v>-</v>
      </c>
      <c r="AE22" s="309"/>
      <c r="AF22" s="310" t="str">
        <f t="shared" si="17"/>
        <v>-</v>
      </c>
      <c r="AG22" s="310"/>
      <c r="AH22" s="308" t="str">
        <f>'1.全体'!AH23</f>
        <v>-</v>
      </c>
      <c r="AI22" s="309"/>
      <c r="AJ22" s="309" t="str">
        <f t="shared" si="7"/>
        <v>-</v>
      </c>
      <c r="AK22" s="309"/>
      <c r="AL22" s="310" t="str">
        <f t="shared" si="8"/>
        <v>-</v>
      </c>
      <c r="AM22" s="311"/>
      <c r="AN22" s="308" t="str">
        <f>'1.全体'!AN23</f>
        <v>-</v>
      </c>
      <c r="AO22" s="309"/>
      <c r="AP22" s="309" t="str">
        <f t="shared" si="9"/>
        <v>-</v>
      </c>
      <c r="AQ22" s="309"/>
      <c r="AR22" s="310" t="str">
        <f t="shared" si="10"/>
        <v>-</v>
      </c>
      <c r="AS22" s="311"/>
      <c r="AT22" s="308">
        <f>'1.全体'!AT23</f>
        <v>1</v>
      </c>
      <c r="AU22" s="309"/>
      <c r="AV22" s="309">
        <f t="shared" si="11"/>
        <v>1</v>
      </c>
      <c r="AW22" s="309"/>
      <c r="AX22" s="310">
        <f>IF(ISTEXT($AT22),$AT22,IF(ISTEXT(AV22),AV22,IF(AT22="-",0,AT22/$AT22*100)))</f>
        <v>100</v>
      </c>
      <c r="AY22" s="311"/>
      <c r="AZ22" s="312">
        <v>1</v>
      </c>
      <c r="BA22" s="313"/>
      <c r="BB22" s="313">
        <v>0</v>
      </c>
      <c r="BC22" s="313"/>
      <c r="BD22" s="314">
        <v>100</v>
      </c>
      <c r="BE22" s="315"/>
      <c r="BF22" s="312">
        <v>1</v>
      </c>
      <c r="BG22" s="313"/>
      <c r="BH22" s="313">
        <v>0</v>
      </c>
      <c r="BI22" s="313"/>
      <c r="BJ22" s="314">
        <v>100</v>
      </c>
      <c r="BK22" s="315"/>
      <c r="BL22" s="312" t="s">
        <v>32</v>
      </c>
      <c r="BM22" s="313"/>
      <c r="BN22" s="313">
        <v>-1</v>
      </c>
      <c r="BO22" s="313"/>
      <c r="BP22" s="314" t="s">
        <v>383</v>
      </c>
      <c r="BQ22" s="315"/>
      <c r="BR22" s="312" t="s">
        <v>32</v>
      </c>
      <c r="BS22" s="313"/>
      <c r="BT22" s="313" t="s">
        <v>32</v>
      </c>
      <c r="BU22" s="313"/>
      <c r="BV22" s="314" t="s">
        <v>383</v>
      </c>
      <c r="BW22" s="315"/>
      <c r="BX22" s="312" t="s">
        <v>32</v>
      </c>
      <c r="BY22" s="313"/>
      <c r="BZ22" s="313" t="s">
        <v>32</v>
      </c>
      <c r="CA22" s="313"/>
      <c r="CB22" s="314" t="s">
        <v>383</v>
      </c>
      <c r="CC22" s="316"/>
      <c r="CD22" s="43">
        <v>23</v>
      </c>
    </row>
    <row r="23" spans="1:82" ht="22.5" customHeight="1" x14ac:dyDescent="0.15">
      <c r="A23" s="43">
        <v>24</v>
      </c>
      <c r="B23" s="28" t="s">
        <v>83</v>
      </c>
      <c r="C23" s="42"/>
      <c r="D23" s="308">
        <f>'1.全体'!D24</f>
        <v>42</v>
      </c>
      <c r="E23" s="309"/>
      <c r="F23" s="309"/>
      <c r="G23" s="309"/>
      <c r="H23" s="310">
        <f t="shared" si="18"/>
        <v>140</v>
      </c>
      <c r="I23" s="310"/>
      <c r="J23" s="308">
        <f>'1.全体'!J24</f>
        <v>41</v>
      </c>
      <c r="K23" s="309"/>
      <c r="L23" s="309">
        <f t="shared" si="12"/>
        <v>-1</v>
      </c>
      <c r="M23" s="309"/>
      <c r="N23" s="310">
        <f t="shared" si="19"/>
        <v>136.66666666666666</v>
      </c>
      <c r="O23" s="311"/>
      <c r="P23" s="308">
        <f>'1.全体'!P24</f>
        <v>33</v>
      </c>
      <c r="Q23" s="309"/>
      <c r="R23" s="309">
        <f t="shared" si="13"/>
        <v>-8</v>
      </c>
      <c r="S23" s="309"/>
      <c r="T23" s="310">
        <f t="shared" si="15"/>
        <v>110.00000000000001</v>
      </c>
      <c r="U23" s="311"/>
      <c r="V23" s="308">
        <f>'1.全体'!V24</f>
        <v>36</v>
      </c>
      <c r="W23" s="309"/>
      <c r="X23" s="309">
        <f t="shared" si="3"/>
        <v>3</v>
      </c>
      <c r="Y23" s="309"/>
      <c r="Z23" s="310">
        <f t="shared" si="16"/>
        <v>120</v>
      </c>
      <c r="AA23" s="311"/>
      <c r="AB23" s="308">
        <f>'1.全体'!AB24</f>
        <v>33</v>
      </c>
      <c r="AC23" s="309"/>
      <c r="AD23" s="309">
        <f t="shared" si="5"/>
        <v>-3</v>
      </c>
      <c r="AE23" s="309"/>
      <c r="AF23" s="310">
        <f t="shared" si="17"/>
        <v>110.00000000000001</v>
      </c>
      <c r="AG23" s="310"/>
      <c r="AH23" s="308">
        <f>'1.全体'!AH24</f>
        <v>35</v>
      </c>
      <c r="AI23" s="309"/>
      <c r="AJ23" s="309">
        <f t="shared" si="7"/>
        <v>2</v>
      </c>
      <c r="AK23" s="309"/>
      <c r="AL23" s="310">
        <f t="shared" si="8"/>
        <v>116.66666666666667</v>
      </c>
      <c r="AM23" s="311"/>
      <c r="AN23" s="308">
        <f>'1.全体'!AN24</f>
        <v>30</v>
      </c>
      <c r="AO23" s="309"/>
      <c r="AP23" s="309">
        <f t="shared" si="9"/>
        <v>-5</v>
      </c>
      <c r="AQ23" s="309"/>
      <c r="AR23" s="310">
        <f t="shared" si="10"/>
        <v>100</v>
      </c>
      <c r="AS23" s="311"/>
      <c r="AT23" s="308">
        <f>'1.全体'!AT24</f>
        <v>28</v>
      </c>
      <c r="AU23" s="309"/>
      <c r="AV23" s="309">
        <f t="shared" si="11"/>
        <v>-2</v>
      </c>
      <c r="AW23" s="309"/>
      <c r="AX23" s="310">
        <f t="shared" ref="AX23:AX28" si="20">IF(ISTEXT($AT23),$AT23,IF(ISTEXT(AV23),AV23,IF(AT23="-",0,AT23/$AT23*100)))</f>
        <v>100</v>
      </c>
      <c r="AY23" s="311"/>
      <c r="AZ23" s="312">
        <v>21</v>
      </c>
      <c r="BA23" s="313"/>
      <c r="BB23" s="313">
        <v>4</v>
      </c>
      <c r="BC23" s="313"/>
      <c r="BD23" s="314">
        <v>100</v>
      </c>
      <c r="BE23" s="315"/>
      <c r="BF23" s="312">
        <v>20</v>
      </c>
      <c r="BG23" s="313"/>
      <c r="BH23" s="313">
        <v>-1</v>
      </c>
      <c r="BI23" s="313"/>
      <c r="BJ23" s="314">
        <v>95.238095238095227</v>
      </c>
      <c r="BK23" s="315"/>
      <c r="BL23" s="312">
        <v>16</v>
      </c>
      <c r="BM23" s="313"/>
      <c r="BN23" s="313">
        <v>-4</v>
      </c>
      <c r="BO23" s="313"/>
      <c r="BP23" s="314">
        <v>76.19047619047619</v>
      </c>
      <c r="BQ23" s="315"/>
      <c r="BR23" s="312">
        <v>19</v>
      </c>
      <c r="BS23" s="313"/>
      <c r="BT23" s="313">
        <v>3</v>
      </c>
      <c r="BU23" s="313"/>
      <c r="BV23" s="314">
        <v>90.476190476190482</v>
      </c>
      <c r="BW23" s="315"/>
      <c r="BX23" s="312">
        <v>18</v>
      </c>
      <c r="BY23" s="313"/>
      <c r="BZ23" s="313">
        <v>-1</v>
      </c>
      <c r="CA23" s="313"/>
      <c r="CB23" s="314">
        <v>85.714285714285708</v>
      </c>
      <c r="CC23" s="316"/>
      <c r="CD23" s="43">
        <v>24</v>
      </c>
    </row>
    <row r="24" spans="1:82" ht="22.5" customHeight="1" x14ac:dyDescent="0.15">
      <c r="A24" s="43">
        <v>25</v>
      </c>
      <c r="B24" s="28" t="s">
        <v>84</v>
      </c>
      <c r="C24" s="42"/>
      <c r="D24" s="308">
        <f>'1.全体'!D25</f>
        <v>10</v>
      </c>
      <c r="E24" s="309"/>
      <c r="F24" s="309"/>
      <c r="G24" s="309"/>
      <c r="H24" s="310">
        <f t="shared" si="18"/>
        <v>111.11111111111111</v>
      </c>
      <c r="I24" s="310"/>
      <c r="J24" s="308">
        <f>'1.全体'!J25</f>
        <v>10</v>
      </c>
      <c r="K24" s="309"/>
      <c r="L24" s="309">
        <f t="shared" si="12"/>
        <v>0</v>
      </c>
      <c r="M24" s="309"/>
      <c r="N24" s="310">
        <f t="shared" si="19"/>
        <v>111.11111111111111</v>
      </c>
      <c r="O24" s="311"/>
      <c r="P24" s="308">
        <f>'1.全体'!P25</f>
        <v>10</v>
      </c>
      <c r="Q24" s="309"/>
      <c r="R24" s="309">
        <f t="shared" si="13"/>
        <v>0</v>
      </c>
      <c r="S24" s="309"/>
      <c r="T24" s="310">
        <f t="shared" si="15"/>
        <v>111.11111111111111</v>
      </c>
      <c r="U24" s="311"/>
      <c r="V24" s="308">
        <f>'1.全体'!V25</f>
        <v>9</v>
      </c>
      <c r="W24" s="309"/>
      <c r="X24" s="309">
        <f t="shared" si="3"/>
        <v>-1</v>
      </c>
      <c r="Y24" s="309"/>
      <c r="Z24" s="310">
        <f t="shared" si="16"/>
        <v>100</v>
      </c>
      <c r="AA24" s="311"/>
      <c r="AB24" s="308">
        <f>'1.全体'!AB25</f>
        <v>10</v>
      </c>
      <c r="AC24" s="309"/>
      <c r="AD24" s="309">
        <f t="shared" si="5"/>
        <v>1</v>
      </c>
      <c r="AE24" s="309"/>
      <c r="AF24" s="310">
        <f t="shared" si="17"/>
        <v>111.11111111111111</v>
      </c>
      <c r="AG24" s="310"/>
      <c r="AH24" s="308">
        <f>'1.全体'!AH25</f>
        <v>10</v>
      </c>
      <c r="AI24" s="309"/>
      <c r="AJ24" s="309">
        <f t="shared" si="7"/>
        <v>0</v>
      </c>
      <c r="AK24" s="309"/>
      <c r="AL24" s="310">
        <f t="shared" si="8"/>
        <v>111.11111111111111</v>
      </c>
      <c r="AM24" s="311"/>
      <c r="AN24" s="308">
        <f>'1.全体'!AN25</f>
        <v>9</v>
      </c>
      <c r="AO24" s="309"/>
      <c r="AP24" s="309">
        <f t="shared" si="9"/>
        <v>-1</v>
      </c>
      <c r="AQ24" s="309"/>
      <c r="AR24" s="310">
        <f t="shared" si="10"/>
        <v>100</v>
      </c>
      <c r="AS24" s="311"/>
      <c r="AT24" s="308">
        <f>'1.全体'!AT25</f>
        <v>6</v>
      </c>
      <c r="AU24" s="309"/>
      <c r="AV24" s="309">
        <f t="shared" si="11"/>
        <v>-3</v>
      </c>
      <c r="AW24" s="309"/>
      <c r="AX24" s="310">
        <f t="shared" si="20"/>
        <v>100</v>
      </c>
      <c r="AY24" s="311"/>
      <c r="AZ24" s="312">
        <v>6</v>
      </c>
      <c r="BA24" s="313"/>
      <c r="BB24" s="313">
        <v>-1</v>
      </c>
      <c r="BC24" s="313"/>
      <c r="BD24" s="314">
        <v>100</v>
      </c>
      <c r="BE24" s="315"/>
      <c r="BF24" s="312">
        <v>8</v>
      </c>
      <c r="BG24" s="313"/>
      <c r="BH24" s="313">
        <v>2</v>
      </c>
      <c r="BI24" s="313"/>
      <c r="BJ24" s="314">
        <v>133.33333333333331</v>
      </c>
      <c r="BK24" s="315"/>
      <c r="BL24" s="312">
        <v>7</v>
      </c>
      <c r="BM24" s="313"/>
      <c r="BN24" s="313">
        <v>-1</v>
      </c>
      <c r="BO24" s="313"/>
      <c r="BP24" s="314">
        <v>116.66666666666667</v>
      </c>
      <c r="BQ24" s="315"/>
      <c r="BR24" s="312">
        <v>6</v>
      </c>
      <c r="BS24" s="313"/>
      <c r="BT24" s="313">
        <v>-1</v>
      </c>
      <c r="BU24" s="313"/>
      <c r="BV24" s="314">
        <v>100</v>
      </c>
      <c r="BW24" s="315"/>
      <c r="BX24" s="312">
        <v>6</v>
      </c>
      <c r="BY24" s="313"/>
      <c r="BZ24" s="313">
        <v>0</v>
      </c>
      <c r="CA24" s="313"/>
      <c r="CB24" s="314">
        <v>100</v>
      </c>
      <c r="CC24" s="316"/>
      <c r="CD24" s="43">
        <v>25</v>
      </c>
    </row>
    <row r="25" spans="1:82" ht="22.5" customHeight="1" x14ac:dyDescent="0.15">
      <c r="A25" s="43">
        <v>26</v>
      </c>
      <c r="B25" s="28" t="s">
        <v>85</v>
      </c>
      <c r="C25" s="42"/>
      <c r="D25" s="308">
        <f>'1.全体'!D26</f>
        <v>13</v>
      </c>
      <c r="E25" s="309"/>
      <c r="F25" s="309"/>
      <c r="G25" s="309"/>
      <c r="H25" s="310">
        <f t="shared" si="18"/>
        <v>92.857142857142861</v>
      </c>
      <c r="I25" s="310"/>
      <c r="J25" s="308">
        <f>'1.全体'!J26</f>
        <v>13</v>
      </c>
      <c r="K25" s="309"/>
      <c r="L25" s="309">
        <f t="shared" si="12"/>
        <v>0</v>
      </c>
      <c r="M25" s="309"/>
      <c r="N25" s="310">
        <f t="shared" si="19"/>
        <v>92.857142857142861</v>
      </c>
      <c r="O25" s="311"/>
      <c r="P25" s="308">
        <f>'1.全体'!P26</f>
        <v>12</v>
      </c>
      <c r="Q25" s="309"/>
      <c r="R25" s="309">
        <f t="shared" si="13"/>
        <v>-1</v>
      </c>
      <c r="S25" s="309"/>
      <c r="T25" s="310">
        <f t="shared" si="15"/>
        <v>85.714285714285708</v>
      </c>
      <c r="U25" s="311"/>
      <c r="V25" s="308">
        <f>'1.全体'!V26</f>
        <v>13</v>
      </c>
      <c r="W25" s="309"/>
      <c r="X25" s="309">
        <f t="shared" si="3"/>
        <v>1</v>
      </c>
      <c r="Y25" s="309"/>
      <c r="Z25" s="310">
        <f t="shared" si="16"/>
        <v>92.857142857142861</v>
      </c>
      <c r="AA25" s="311"/>
      <c r="AB25" s="308">
        <f>'1.全体'!AB26</f>
        <v>12</v>
      </c>
      <c r="AC25" s="309"/>
      <c r="AD25" s="309">
        <f t="shared" si="5"/>
        <v>-1</v>
      </c>
      <c r="AE25" s="309"/>
      <c r="AF25" s="310">
        <f t="shared" si="17"/>
        <v>85.714285714285708</v>
      </c>
      <c r="AG25" s="310"/>
      <c r="AH25" s="308">
        <f>'1.全体'!AH26</f>
        <v>14</v>
      </c>
      <c r="AI25" s="309"/>
      <c r="AJ25" s="309">
        <f t="shared" si="7"/>
        <v>2</v>
      </c>
      <c r="AK25" s="309"/>
      <c r="AL25" s="310">
        <f t="shared" si="8"/>
        <v>100</v>
      </c>
      <c r="AM25" s="311"/>
      <c r="AN25" s="308">
        <f>'1.全体'!AN26</f>
        <v>14</v>
      </c>
      <c r="AO25" s="309"/>
      <c r="AP25" s="309">
        <f t="shared" si="9"/>
        <v>0</v>
      </c>
      <c r="AQ25" s="309"/>
      <c r="AR25" s="310">
        <f t="shared" si="10"/>
        <v>100</v>
      </c>
      <c r="AS25" s="311"/>
      <c r="AT25" s="308">
        <f>'1.全体'!AT26</f>
        <v>13</v>
      </c>
      <c r="AU25" s="309"/>
      <c r="AV25" s="309">
        <f t="shared" si="11"/>
        <v>-1</v>
      </c>
      <c r="AW25" s="309"/>
      <c r="AX25" s="310">
        <f t="shared" si="20"/>
        <v>100</v>
      </c>
      <c r="AY25" s="311"/>
      <c r="AZ25" s="312">
        <v>6</v>
      </c>
      <c r="BA25" s="313"/>
      <c r="BB25" s="313">
        <v>1</v>
      </c>
      <c r="BC25" s="313"/>
      <c r="BD25" s="314">
        <v>100</v>
      </c>
      <c r="BE25" s="315"/>
      <c r="BF25" s="312">
        <v>7</v>
      </c>
      <c r="BG25" s="313"/>
      <c r="BH25" s="313">
        <v>1</v>
      </c>
      <c r="BI25" s="313"/>
      <c r="BJ25" s="314">
        <v>116.66666666666667</v>
      </c>
      <c r="BK25" s="315"/>
      <c r="BL25" s="312">
        <v>6</v>
      </c>
      <c r="BM25" s="313"/>
      <c r="BN25" s="313">
        <v>-1</v>
      </c>
      <c r="BO25" s="313"/>
      <c r="BP25" s="314">
        <v>100</v>
      </c>
      <c r="BQ25" s="315"/>
      <c r="BR25" s="312">
        <v>6</v>
      </c>
      <c r="BS25" s="313"/>
      <c r="BT25" s="313">
        <v>0</v>
      </c>
      <c r="BU25" s="313"/>
      <c r="BV25" s="314">
        <v>100</v>
      </c>
      <c r="BW25" s="315"/>
      <c r="BX25" s="312">
        <v>6</v>
      </c>
      <c r="BY25" s="313"/>
      <c r="BZ25" s="313">
        <v>0</v>
      </c>
      <c r="CA25" s="313"/>
      <c r="CB25" s="314">
        <v>100</v>
      </c>
      <c r="CC25" s="316"/>
      <c r="CD25" s="43">
        <v>26</v>
      </c>
    </row>
    <row r="26" spans="1:82" ht="22.5" customHeight="1" x14ac:dyDescent="0.15">
      <c r="A26" s="43">
        <v>27</v>
      </c>
      <c r="B26" s="28" t="s">
        <v>86</v>
      </c>
      <c r="C26" s="42"/>
      <c r="D26" s="308">
        <f>'1.全体'!D27</f>
        <v>1</v>
      </c>
      <c r="E26" s="309"/>
      <c r="F26" s="309"/>
      <c r="G26" s="309"/>
      <c r="H26" s="310">
        <f t="shared" si="18"/>
        <v>100</v>
      </c>
      <c r="I26" s="310"/>
      <c r="J26" s="308">
        <f>'1.全体'!J27</f>
        <v>1</v>
      </c>
      <c r="K26" s="309"/>
      <c r="L26" s="309">
        <f t="shared" si="12"/>
        <v>0</v>
      </c>
      <c r="M26" s="309"/>
      <c r="N26" s="310">
        <f t="shared" si="19"/>
        <v>100</v>
      </c>
      <c r="O26" s="311"/>
      <c r="P26" s="308">
        <f>'1.全体'!P27</f>
        <v>1</v>
      </c>
      <c r="Q26" s="309"/>
      <c r="R26" s="309">
        <f t="shared" si="13"/>
        <v>0</v>
      </c>
      <c r="S26" s="309"/>
      <c r="T26" s="310">
        <f t="shared" si="15"/>
        <v>100</v>
      </c>
      <c r="U26" s="311"/>
      <c r="V26" s="308">
        <f>'1.全体'!V27</f>
        <v>1</v>
      </c>
      <c r="W26" s="309"/>
      <c r="X26" s="309">
        <f t="shared" si="3"/>
        <v>0</v>
      </c>
      <c r="Y26" s="309"/>
      <c r="Z26" s="310">
        <f t="shared" si="16"/>
        <v>100</v>
      </c>
      <c r="AA26" s="311"/>
      <c r="AB26" s="308">
        <f>'1.全体'!AB27</f>
        <v>1</v>
      </c>
      <c r="AC26" s="309"/>
      <c r="AD26" s="309">
        <f t="shared" si="5"/>
        <v>0</v>
      </c>
      <c r="AE26" s="309"/>
      <c r="AF26" s="310">
        <f t="shared" si="17"/>
        <v>100</v>
      </c>
      <c r="AG26" s="310"/>
      <c r="AH26" s="308">
        <f>'1.全体'!AH27</f>
        <v>1</v>
      </c>
      <c r="AI26" s="309"/>
      <c r="AJ26" s="309">
        <f t="shared" si="7"/>
        <v>0</v>
      </c>
      <c r="AK26" s="309"/>
      <c r="AL26" s="310">
        <f t="shared" si="8"/>
        <v>100</v>
      </c>
      <c r="AM26" s="311"/>
      <c r="AN26" s="308">
        <f>'1.全体'!AN27</f>
        <v>1</v>
      </c>
      <c r="AO26" s="309"/>
      <c r="AP26" s="309">
        <f t="shared" si="9"/>
        <v>0</v>
      </c>
      <c r="AQ26" s="309"/>
      <c r="AR26" s="310">
        <f t="shared" si="10"/>
        <v>100</v>
      </c>
      <c r="AS26" s="311"/>
      <c r="AT26" s="308">
        <f>'1.全体'!AT27</f>
        <v>1</v>
      </c>
      <c r="AU26" s="309"/>
      <c r="AV26" s="309">
        <f t="shared" si="11"/>
        <v>0</v>
      </c>
      <c r="AW26" s="309"/>
      <c r="AX26" s="310">
        <f t="shared" si="20"/>
        <v>100</v>
      </c>
      <c r="AY26" s="311"/>
      <c r="AZ26" s="312">
        <v>1</v>
      </c>
      <c r="BA26" s="313"/>
      <c r="BB26" s="313">
        <v>0</v>
      </c>
      <c r="BC26" s="313"/>
      <c r="BD26" s="314">
        <v>100</v>
      </c>
      <c r="BE26" s="315"/>
      <c r="BF26" s="312">
        <v>1</v>
      </c>
      <c r="BG26" s="313"/>
      <c r="BH26" s="313">
        <v>0</v>
      </c>
      <c r="BI26" s="313"/>
      <c r="BJ26" s="314">
        <v>100</v>
      </c>
      <c r="BK26" s="315"/>
      <c r="BL26" s="312">
        <v>1</v>
      </c>
      <c r="BM26" s="313"/>
      <c r="BN26" s="313">
        <v>0</v>
      </c>
      <c r="BO26" s="313"/>
      <c r="BP26" s="314">
        <v>100</v>
      </c>
      <c r="BQ26" s="315"/>
      <c r="BR26" s="312">
        <v>1</v>
      </c>
      <c r="BS26" s="313"/>
      <c r="BT26" s="313">
        <v>0</v>
      </c>
      <c r="BU26" s="313"/>
      <c r="BV26" s="314">
        <v>100</v>
      </c>
      <c r="BW26" s="315"/>
      <c r="BX26" s="312">
        <v>1</v>
      </c>
      <c r="BY26" s="313"/>
      <c r="BZ26" s="313">
        <v>0</v>
      </c>
      <c r="CA26" s="313"/>
      <c r="CB26" s="314">
        <v>100</v>
      </c>
      <c r="CC26" s="316"/>
      <c r="CD26" s="43">
        <v>27</v>
      </c>
    </row>
    <row r="27" spans="1:82" ht="22.5" customHeight="1" x14ac:dyDescent="0.15">
      <c r="A27" s="43">
        <v>28</v>
      </c>
      <c r="B27" s="28" t="s">
        <v>87</v>
      </c>
      <c r="C27" s="42"/>
      <c r="D27" s="308">
        <f>'1.全体'!D28</f>
        <v>1</v>
      </c>
      <c r="E27" s="309"/>
      <c r="F27" s="309"/>
      <c r="G27" s="309"/>
      <c r="H27" s="310">
        <f t="shared" si="18"/>
        <v>100</v>
      </c>
      <c r="I27" s="310"/>
      <c r="J27" s="308" t="str">
        <f>'1.全体'!J28</f>
        <v>-</v>
      </c>
      <c r="K27" s="309"/>
      <c r="L27" s="309">
        <f>IF(AND(D27="-",J27="-"),"-",IF(D27="-",J27,IF(J27="-",-D27,J27-D27)))</f>
        <v>-1</v>
      </c>
      <c r="M27" s="309"/>
      <c r="N27" s="310" t="s">
        <v>252</v>
      </c>
      <c r="O27" s="311"/>
      <c r="P27" s="308">
        <f>'1.全体'!P28</f>
        <v>2</v>
      </c>
      <c r="Q27" s="309"/>
      <c r="R27" s="309">
        <f>IF(AND(J27="-",P27="-"),"-",IF(J27="-",P27,IF(P27="-",-J27,P27-J27)))</f>
        <v>2</v>
      </c>
      <c r="S27" s="309"/>
      <c r="T27" s="310">
        <f t="shared" si="15"/>
        <v>200</v>
      </c>
      <c r="U27" s="311"/>
      <c r="V27" s="308">
        <f>'1.全体'!V28</f>
        <v>2</v>
      </c>
      <c r="W27" s="309"/>
      <c r="X27" s="309">
        <f t="shared" si="3"/>
        <v>0</v>
      </c>
      <c r="Y27" s="309"/>
      <c r="Z27" s="310">
        <f t="shared" si="16"/>
        <v>200</v>
      </c>
      <c r="AA27" s="311"/>
      <c r="AB27" s="308">
        <f>'1.全体'!AB28</f>
        <v>1</v>
      </c>
      <c r="AC27" s="309"/>
      <c r="AD27" s="309">
        <f t="shared" si="5"/>
        <v>-1</v>
      </c>
      <c r="AE27" s="309"/>
      <c r="AF27" s="310">
        <f t="shared" si="17"/>
        <v>100</v>
      </c>
      <c r="AG27" s="310"/>
      <c r="AH27" s="308">
        <f>'1.全体'!AH28</f>
        <v>1</v>
      </c>
      <c r="AI27" s="309"/>
      <c r="AJ27" s="309">
        <f t="shared" si="7"/>
        <v>0</v>
      </c>
      <c r="AK27" s="309"/>
      <c r="AL27" s="310">
        <f t="shared" si="8"/>
        <v>100</v>
      </c>
      <c r="AM27" s="311"/>
      <c r="AN27" s="308">
        <f>'1.全体'!AN28</f>
        <v>1</v>
      </c>
      <c r="AO27" s="309"/>
      <c r="AP27" s="309">
        <f t="shared" si="9"/>
        <v>0</v>
      </c>
      <c r="AQ27" s="309"/>
      <c r="AR27" s="310">
        <f t="shared" si="10"/>
        <v>100</v>
      </c>
      <c r="AS27" s="311"/>
      <c r="AT27" s="308">
        <f>'1.全体'!AT28</f>
        <v>1</v>
      </c>
      <c r="AU27" s="309"/>
      <c r="AV27" s="309">
        <f t="shared" si="11"/>
        <v>0</v>
      </c>
      <c r="AW27" s="309"/>
      <c r="AX27" s="310">
        <f t="shared" si="20"/>
        <v>100</v>
      </c>
      <c r="AY27" s="311"/>
      <c r="AZ27" s="312">
        <v>1</v>
      </c>
      <c r="BA27" s="313"/>
      <c r="BB27" s="313">
        <v>0</v>
      </c>
      <c r="BC27" s="313"/>
      <c r="BD27" s="314">
        <v>100</v>
      </c>
      <c r="BE27" s="315"/>
      <c r="BF27" s="312">
        <v>1</v>
      </c>
      <c r="BG27" s="313"/>
      <c r="BH27" s="313">
        <v>0</v>
      </c>
      <c r="BI27" s="313"/>
      <c r="BJ27" s="314">
        <v>100</v>
      </c>
      <c r="BK27" s="315"/>
      <c r="BL27" s="312">
        <v>1</v>
      </c>
      <c r="BM27" s="313"/>
      <c r="BN27" s="313">
        <v>0</v>
      </c>
      <c r="BO27" s="313"/>
      <c r="BP27" s="314">
        <v>100</v>
      </c>
      <c r="BQ27" s="315"/>
      <c r="BR27" s="312">
        <v>1</v>
      </c>
      <c r="BS27" s="313"/>
      <c r="BT27" s="313">
        <v>0</v>
      </c>
      <c r="BU27" s="313"/>
      <c r="BV27" s="314">
        <v>100</v>
      </c>
      <c r="BW27" s="315"/>
      <c r="BX27" s="312">
        <v>1</v>
      </c>
      <c r="BY27" s="313"/>
      <c r="BZ27" s="313">
        <v>0</v>
      </c>
      <c r="CA27" s="313"/>
      <c r="CB27" s="314">
        <v>100</v>
      </c>
      <c r="CC27" s="316"/>
      <c r="CD27" s="43">
        <v>28</v>
      </c>
    </row>
    <row r="28" spans="1:82" ht="22.5" customHeight="1" x14ac:dyDescent="0.15">
      <c r="A28" s="43">
        <v>29</v>
      </c>
      <c r="B28" s="28" t="s">
        <v>88</v>
      </c>
      <c r="C28" s="42"/>
      <c r="D28" s="308">
        <f>'1.全体'!D29</f>
        <v>2</v>
      </c>
      <c r="E28" s="309"/>
      <c r="F28" s="309"/>
      <c r="G28" s="309"/>
      <c r="H28" s="310">
        <f t="shared" si="18"/>
        <v>100</v>
      </c>
      <c r="I28" s="310"/>
      <c r="J28" s="308">
        <f>'1.全体'!J29</f>
        <v>2</v>
      </c>
      <c r="K28" s="309"/>
      <c r="L28" s="309">
        <f>IF(AND(D28="-",J28="-"),"-",IF(D28="-",J28,IF(J28="-",-D28,J28-D28)))</f>
        <v>0</v>
      </c>
      <c r="M28" s="309"/>
      <c r="N28" s="310">
        <f>IF(ISTEXT($AN28),$AN28,IF(ISTEXT(L28),L28,IF(J28="-",0,J28/$AN28*100)))</f>
        <v>100</v>
      </c>
      <c r="O28" s="311"/>
      <c r="P28" s="308">
        <f>'1.全体'!P29</f>
        <v>1</v>
      </c>
      <c r="Q28" s="309"/>
      <c r="R28" s="309">
        <f>IF(AND(J28="-",P28="-"),"-",IF(J28="-",P28,IF(P28="-",-J28,P28-J28)))</f>
        <v>-1</v>
      </c>
      <c r="S28" s="309"/>
      <c r="T28" s="310">
        <f t="shared" si="15"/>
        <v>50</v>
      </c>
      <c r="U28" s="311"/>
      <c r="V28" s="308">
        <f>'1.全体'!V29</f>
        <v>2</v>
      </c>
      <c r="W28" s="309"/>
      <c r="X28" s="309">
        <f t="shared" si="3"/>
        <v>1</v>
      </c>
      <c r="Y28" s="309"/>
      <c r="Z28" s="310">
        <f t="shared" si="16"/>
        <v>100</v>
      </c>
      <c r="AA28" s="311"/>
      <c r="AB28" s="308">
        <f>'1.全体'!AB29</f>
        <v>2</v>
      </c>
      <c r="AC28" s="309"/>
      <c r="AD28" s="309">
        <f t="shared" si="5"/>
        <v>0</v>
      </c>
      <c r="AE28" s="309"/>
      <c r="AF28" s="310">
        <f t="shared" si="17"/>
        <v>100</v>
      </c>
      <c r="AG28" s="310"/>
      <c r="AH28" s="308">
        <f>'1.全体'!AH29</f>
        <v>2</v>
      </c>
      <c r="AI28" s="309"/>
      <c r="AJ28" s="309">
        <f t="shared" si="7"/>
        <v>0</v>
      </c>
      <c r="AK28" s="309"/>
      <c r="AL28" s="310">
        <f t="shared" si="8"/>
        <v>100</v>
      </c>
      <c r="AM28" s="311"/>
      <c r="AN28" s="308">
        <f>'1.全体'!AN29</f>
        <v>2</v>
      </c>
      <c r="AO28" s="309"/>
      <c r="AP28" s="309">
        <f t="shared" si="9"/>
        <v>0</v>
      </c>
      <c r="AQ28" s="309"/>
      <c r="AR28" s="310">
        <f t="shared" si="10"/>
        <v>100</v>
      </c>
      <c r="AS28" s="311"/>
      <c r="AT28" s="308">
        <f>'1.全体'!AT29</f>
        <v>2</v>
      </c>
      <c r="AU28" s="309"/>
      <c r="AV28" s="309">
        <f t="shared" si="11"/>
        <v>0</v>
      </c>
      <c r="AW28" s="309"/>
      <c r="AX28" s="310">
        <f t="shared" si="20"/>
        <v>100</v>
      </c>
      <c r="AY28" s="311"/>
      <c r="AZ28" s="312">
        <v>2</v>
      </c>
      <c r="BA28" s="313"/>
      <c r="BB28" s="313">
        <v>0</v>
      </c>
      <c r="BC28" s="313"/>
      <c r="BD28" s="314">
        <v>100</v>
      </c>
      <c r="BE28" s="315"/>
      <c r="BF28" s="312">
        <v>2</v>
      </c>
      <c r="BG28" s="313"/>
      <c r="BH28" s="313">
        <v>0</v>
      </c>
      <c r="BI28" s="313"/>
      <c r="BJ28" s="314">
        <v>100</v>
      </c>
      <c r="BK28" s="315"/>
      <c r="BL28" s="312">
        <v>2</v>
      </c>
      <c r="BM28" s="313"/>
      <c r="BN28" s="313">
        <v>0</v>
      </c>
      <c r="BO28" s="313"/>
      <c r="BP28" s="314">
        <v>100</v>
      </c>
      <c r="BQ28" s="315"/>
      <c r="BR28" s="312">
        <v>2</v>
      </c>
      <c r="BS28" s="313"/>
      <c r="BT28" s="313">
        <v>0</v>
      </c>
      <c r="BU28" s="313"/>
      <c r="BV28" s="314">
        <v>100</v>
      </c>
      <c r="BW28" s="315"/>
      <c r="BX28" s="312">
        <v>2</v>
      </c>
      <c r="BY28" s="313"/>
      <c r="BZ28" s="313">
        <v>0</v>
      </c>
      <c r="CA28" s="313"/>
      <c r="CB28" s="314">
        <v>100</v>
      </c>
      <c r="CC28" s="316"/>
      <c r="CD28" s="43">
        <v>29</v>
      </c>
    </row>
    <row r="29" spans="1:82" ht="22.5" customHeight="1" x14ac:dyDescent="0.15">
      <c r="A29" s="43">
        <v>30</v>
      </c>
      <c r="B29" s="28" t="s">
        <v>89</v>
      </c>
      <c r="C29" s="42"/>
      <c r="D29" s="308" t="str">
        <f>'1.全体'!D30</f>
        <v>-</v>
      </c>
      <c r="E29" s="309"/>
      <c r="F29" s="309"/>
      <c r="G29" s="309"/>
      <c r="H29" s="310" t="str">
        <f t="shared" si="18"/>
        <v>-</v>
      </c>
      <c r="I29" s="310"/>
      <c r="J29" s="308" t="str">
        <f>'1.全体'!J30</f>
        <v>-</v>
      </c>
      <c r="K29" s="309"/>
      <c r="L29" s="309" t="str">
        <f t="shared" si="12"/>
        <v>-</v>
      </c>
      <c r="M29" s="309"/>
      <c r="N29" s="310" t="str">
        <f>IF(ISTEXT($AN29),$AN29,IF(ISTEXT(L29),L29,IF(J29="-",0,J29/$AN29*100)))</f>
        <v>-</v>
      </c>
      <c r="O29" s="311"/>
      <c r="P29" s="308" t="str">
        <f>'1.全体'!P30</f>
        <v>-</v>
      </c>
      <c r="Q29" s="309"/>
      <c r="R29" s="309" t="str">
        <f>IF(AND(J29="-",P29="-"),"-",IF(J29="-",P29,IF(P29="-",-J29,P29-J29)))</f>
        <v>-</v>
      </c>
      <c r="S29" s="309"/>
      <c r="T29" s="310" t="str">
        <f t="shared" si="15"/>
        <v>-</v>
      </c>
      <c r="U29" s="311"/>
      <c r="V29" s="308" t="str">
        <f>'1.全体'!V30</f>
        <v>-</v>
      </c>
      <c r="W29" s="309"/>
      <c r="X29" s="309" t="str">
        <f t="shared" si="3"/>
        <v>-</v>
      </c>
      <c r="Y29" s="309"/>
      <c r="Z29" s="310" t="str">
        <f t="shared" si="16"/>
        <v>-</v>
      </c>
      <c r="AA29" s="311"/>
      <c r="AB29" s="308" t="str">
        <f>'1.全体'!AB30</f>
        <v>-</v>
      </c>
      <c r="AC29" s="309"/>
      <c r="AD29" s="309" t="str">
        <f t="shared" si="5"/>
        <v>-</v>
      </c>
      <c r="AE29" s="309"/>
      <c r="AF29" s="310" t="str">
        <f t="shared" si="17"/>
        <v>-</v>
      </c>
      <c r="AG29" s="310"/>
      <c r="AH29" s="308" t="str">
        <f>'1.全体'!AH30</f>
        <v>-</v>
      </c>
      <c r="AI29" s="309"/>
      <c r="AJ29" s="309" t="str">
        <f t="shared" si="7"/>
        <v>-</v>
      </c>
      <c r="AK29" s="309"/>
      <c r="AL29" s="310" t="str">
        <f t="shared" si="8"/>
        <v>-</v>
      </c>
      <c r="AM29" s="311"/>
      <c r="AN29" s="308" t="str">
        <f>'1.全体'!AN30</f>
        <v>-</v>
      </c>
      <c r="AO29" s="309"/>
      <c r="AP29" s="309" t="str">
        <f t="shared" si="9"/>
        <v>-</v>
      </c>
      <c r="AQ29" s="309"/>
      <c r="AR29" s="310" t="str">
        <f t="shared" si="10"/>
        <v>-</v>
      </c>
      <c r="AS29" s="311"/>
      <c r="AT29" s="308" t="str">
        <f>'1.全体'!AT30</f>
        <v>-</v>
      </c>
      <c r="AU29" s="309"/>
      <c r="AV29" s="309" t="str">
        <f t="shared" si="11"/>
        <v>-</v>
      </c>
      <c r="AW29" s="309"/>
      <c r="AX29" s="310" t="str">
        <f>IF(ISTEXT($AN29),$AN29,IF(ISTEXT(AV29),AV29,IF(AT29="-",0,AT29/$AN29*100)))</f>
        <v>-</v>
      </c>
      <c r="AY29" s="311"/>
      <c r="AZ29" s="312" t="s">
        <v>32</v>
      </c>
      <c r="BA29" s="313"/>
      <c r="BB29" s="313" t="s">
        <v>32</v>
      </c>
      <c r="BC29" s="313"/>
      <c r="BD29" s="314" t="s">
        <v>32</v>
      </c>
      <c r="BE29" s="315"/>
      <c r="BF29" s="312" t="s">
        <v>32</v>
      </c>
      <c r="BG29" s="313"/>
      <c r="BH29" s="313" t="s">
        <v>32</v>
      </c>
      <c r="BI29" s="313"/>
      <c r="BJ29" s="314" t="s">
        <v>32</v>
      </c>
      <c r="BK29" s="315"/>
      <c r="BL29" s="312" t="s">
        <v>32</v>
      </c>
      <c r="BM29" s="313"/>
      <c r="BN29" s="313" t="s">
        <v>32</v>
      </c>
      <c r="BO29" s="313"/>
      <c r="BP29" s="314" t="s">
        <v>32</v>
      </c>
      <c r="BQ29" s="315"/>
      <c r="BR29" s="312" t="s">
        <v>32</v>
      </c>
      <c r="BS29" s="313"/>
      <c r="BT29" s="313" t="s">
        <v>32</v>
      </c>
      <c r="BU29" s="313"/>
      <c r="BV29" s="314" t="s">
        <v>32</v>
      </c>
      <c r="BW29" s="315"/>
      <c r="BX29" s="312" t="s">
        <v>32</v>
      </c>
      <c r="BY29" s="313"/>
      <c r="BZ29" s="313" t="s">
        <v>32</v>
      </c>
      <c r="CA29" s="313"/>
      <c r="CB29" s="314" t="s">
        <v>32</v>
      </c>
      <c r="CC29" s="316"/>
      <c r="CD29" s="43">
        <v>30</v>
      </c>
    </row>
    <row r="30" spans="1:82" ht="22.5" customHeight="1" x14ac:dyDescent="0.15">
      <c r="A30" s="43">
        <v>31</v>
      </c>
      <c r="B30" s="28" t="s">
        <v>90</v>
      </c>
      <c r="C30" s="42"/>
      <c r="D30" s="308">
        <f>'1.全体'!D31</f>
        <v>3</v>
      </c>
      <c r="E30" s="309"/>
      <c r="F30" s="309"/>
      <c r="G30" s="309"/>
      <c r="H30" s="310" t="s">
        <v>303</v>
      </c>
      <c r="I30" s="310"/>
      <c r="J30" s="308">
        <f>'1.全体'!J31</f>
        <v>3</v>
      </c>
      <c r="K30" s="309"/>
      <c r="L30" s="309">
        <f t="shared" si="12"/>
        <v>0</v>
      </c>
      <c r="M30" s="309"/>
      <c r="N30" s="310" t="s">
        <v>303</v>
      </c>
      <c r="O30" s="311"/>
      <c r="P30" s="308">
        <f>'1.全体'!P31</f>
        <v>2</v>
      </c>
      <c r="Q30" s="309"/>
      <c r="R30" s="309">
        <f>IF(AND(J30="-",P30="-"),"-",IF(J30="-",P30,IF(P30="-",-J30,P30-J30)))</f>
        <v>-1</v>
      </c>
      <c r="S30" s="309"/>
      <c r="T30" s="310" t="s">
        <v>303</v>
      </c>
      <c r="U30" s="311"/>
      <c r="V30" s="308">
        <f>'1.全体'!V31</f>
        <v>3</v>
      </c>
      <c r="W30" s="309"/>
      <c r="X30" s="309">
        <f t="shared" si="3"/>
        <v>1</v>
      </c>
      <c r="Y30" s="309"/>
      <c r="Z30" s="310" t="s">
        <v>303</v>
      </c>
      <c r="AA30" s="311"/>
      <c r="AB30" s="308">
        <f>'1.全体'!AB31</f>
        <v>3</v>
      </c>
      <c r="AC30" s="309"/>
      <c r="AD30" s="309">
        <f t="shared" si="5"/>
        <v>0</v>
      </c>
      <c r="AE30" s="309"/>
      <c r="AF30" s="310" t="s">
        <v>303</v>
      </c>
      <c r="AG30" s="310"/>
      <c r="AH30" s="308">
        <f>'1.全体'!AH31</f>
        <v>2</v>
      </c>
      <c r="AI30" s="309"/>
      <c r="AJ30" s="309">
        <f t="shared" si="7"/>
        <v>-1</v>
      </c>
      <c r="AK30" s="309"/>
      <c r="AL30" s="310" t="s">
        <v>303</v>
      </c>
      <c r="AM30" s="311"/>
      <c r="AN30" s="308" t="str">
        <f>'1.全体'!AN31</f>
        <v>-</v>
      </c>
      <c r="AO30" s="309"/>
      <c r="AP30" s="309">
        <f t="shared" si="9"/>
        <v>-2</v>
      </c>
      <c r="AQ30" s="309"/>
      <c r="AR30" s="310" t="str">
        <f t="shared" si="10"/>
        <v>-</v>
      </c>
      <c r="AS30" s="311"/>
      <c r="AT30" s="308" t="str">
        <f>'1.全体'!AT31</f>
        <v>-</v>
      </c>
      <c r="AU30" s="309"/>
      <c r="AV30" s="309" t="str">
        <f t="shared" si="11"/>
        <v>-</v>
      </c>
      <c r="AW30" s="309"/>
      <c r="AX30" s="310" t="str">
        <f>IF(ISTEXT($AN30),$AN30,IF(ISTEXT(AV30),AV30,IF(AT30="-",0,AT30/$AN30*100)))</f>
        <v>-</v>
      </c>
      <c r="AY30" s="311"/>
      <c r="AZ30" s="312" t="s">
        <v>32</v>
      </c>
      <c r="BA30" s="313"/>
      <c r="BB30" s="313" t="s">
        <v>32</v>
      </c>
      <c r="BC30" s="313"/>
      <c r="BD30" s="314" t="s">
        <v>32</v>
      </c>
      <c r="BE30" s="315"/>
      <c r="BF30" s="312">
        <v>1</v>
      </c>
      <c r="BG30" s="313"/>
      <c r="BH30" s="313">
        <v>1</v>
      </c>
      <c r="BI30" s="313"/>
      <c r="BJ30" s="314" t="s">
        <v>373</v>
      </c>
      <c r="BK30" s="315"/>
      <c r="BL30" s="312" t="s">
        <v>32</v>
      </c>
      <c r="BM30" s="313"/>
      <c r="BN30" s="313">
        <v>-1</v>
      </c>
      <c r="BO30" s="313"/>
      <c r="BP30" s="314"/>
      <c r="BQ30" s="315"/>
      <c r="BR30" s="312" t="s">
        <v>32</v>
      </c>
      <c r="BS30" s="313"/>
      <c r="BT30" s="313" t="s">
        <v>32</v>
      </c>
      <c r="BU30" s="313"/>
      <c r="BV30" s="314" t="s">
        <v>32</v>
      </c>
      <c r="BW30" s="315"/>
      <c r="BX30" s="312" t="s">
        <v>32</v>
      </c>
      <c r="BY30" s="313"/>
      <c r="BZ30" s="313" t="s">
        <v>381</v>
      </c>
      <c r="CA30" s="313"/>
      <c r="CB30" s="314" t="s">
        <v>32</v>
      </c>
      <c r="CC30" s="316"/>
      <c r="CD30" s="43">
        <v>31</v>
      </c>
    </row>
    <row r="31" spans="1:82" ht="22.5" customHeight="1" x14ac:dyDescent="0.15">
      <c r="A31" s="20">
        <v>32</v>
      </c>
      <c r="B31" s="29" t="s">
        <v>91</v>
      </c>
      <c r="C31" s="44"/>
      <c r="D31" s="317">
        <f>'1.全体'!D32</f>
        <v>4</v>
      </c>
      <c r="E31" s="318"/>
      <c r="F31" s="318"/>
      <c r="G31" s="318"/>
      <c r="H31" s="319">
        <f>IF(ISTEXT($AN31),$AN31,IF(ISTEXT(F31),F31,IF(D31="-",0,D31/$AN31*100)))</f>
        <v>66.666666666666657</v>
      </c>
      <c r="I31" s="320"/>
      <c r="J31" s="317">
        <f>'1.全体'!J32</f>
        <v>5</v>
      </c>
      <c r="K31" s="318"/>
      <c r="L31" s="318">
        <f t="shared" si="12"/>
        <v>1</v>
      </c>
      <c r="M31" s="318"/>
      <c r="N31" s="319">
        <f>IF(ISTEXT($AN31),$AN31,IF(ISTEXT(L31),L31,IF(J31="-",0,J31/$AN31*100)))</f>
        <v>83.333333333333343</v>
      </c>
      <c r="O31" s="320"/>
      <c r="P31" s="317">
        <f>'1.全体'!P32</f>
        <v>6</v>
      </c>
      <c r="Q31" s="318"/>
      <c r="R31" s="318">
        <f>IF(AND(J31="-",P31="-"),"-",IF(J31="-",P31,IF(P31="-",-J31,P31-J31)))</f>
        <v>1</v>
      </c>
      <c r="S31" s="318"/>
      <c r="T31" s="319">
        <f>IF(ISTEXT($AN31),$AN31,IF(ISTEXT(R31),R31,IF(P31="-",0,P31/$AN31*100)))</f>
        <v>100</v>
      </c>
      <c r="U31" s="320"/>
      <c r="V31" s="317">
        <f>'1.全体'!V32</f>
        <v>6</v>
      </c>
      <c r="W31" s="318"/>
      <c r="X31" s="318">
        <f t="shared" si="3"/>
        <v>0</v>
      </c>
      <c r="Y31" s="318"/>
      <c r="Z31" s="319">
        <f>IF(ISTEXT($AN31),$AN31,IF(ISTEXT(X31),X31,IF(V31="-",0,V31/$AN31*100)))</f>
        <v>100</v>
      </c>
      <c r="AA31" s="320"/>
      <c r="AB31" s="317">
        <f>'1.全体'!AB32</f>
        <v>5</v>
      </c>
      <c r="AC31" s="318"/>
      <c r="AD31" s="318">
        <f t="shared" si="5"/>
        <v>-1</v>
      </c>
      <c r="AE31" s="318"/>
      <c r="AF31" s="319">
        <f>IF($AN31="-",$AN31,IF(AB31="-",0,AB31/$AN31*100))</f>
        <v>83.333333333333343</v>
      </c>
      <c r="AG31" s="319"/>
      <c r="AH31" s="317">
        <f>'1.全体'!AH32</f>
        <v>6</v>
      </c>
      <c r="AI31" s="318"/>
      <c r="AJ31" s="318">
        <f t="shared" si="7"/>
        <v>1</v>
      </c>
      <c r="AK31" s="318"/>
      <c r="AL31" s="319">
        <f t="shared" si="8"/>
        <v>100</v>
      </c>
      <c r="AM31" s="320"/>
      <c r="AN31" s="317">
        <f>'1.全体'!AN32</f>
        <v>6</v>
      </c>
      <c r="AO31" s="318"/>
      <c r="AP31" s="318">
        <f t="shared" si="9"/>
        <v>0</v>
      </c>
      <c r="AQ31" s="318"/>
      <c r="AR31" s="319">
        <f t="shared" si="10"/>
        <v>100</v>
      </c>
      <c r="AS31" s="320"/>
      <c r="AT31" s="317">
        <f>'1.全体'!AT32</f>
        <v>4</v>
      </c>
      <c r="AU31" s="318"/>
      <c r="AV31" s="318">
        <f t="shared" si="11"/>
        <v>-2</v>
      </c>
      <c r="AW31" s="318"/>
      <c r="AX31" s="319">
        <f>IF(ISTEXT($AT31),$AT31,IF(ISTEXT(AV31),AV31,IF(AT31="-",0,AT31/$AT31*100)))</f>
        <v>100</v>
      </c>
      <c r="AY31" s="320"/>
      <c r="AZ31" s="321">
        <v>3</v>
      </c>
      <c r="BA31" s="322"/>
      <c r="BB31" s="322">
        <v>1</v>
      </c>
      <c r="BC31" s="322"/>
      <c r="BD31" s="323">
        <v>100</v>
      </c>
      <c r="BE31" s="324"/>
      <c r="BF31" s="321">
        <v>2</v>
      </c>
      <c r="BG31" s="322"/>
      <c r="BH31" s="322">
        <v>-1</v>
      </c>
      <c r="BI31" s="322"/>
      <c r="BJ31" s="323">
        <v>66.666666666666657</v>
      </c>
      <c r="BK31" s="324"/>
      <c r="BL31" s="321">
        <v>2</v>
      </c>
      <c r="BM31" s="322"/>
      <c r="BN31" s="322">
        <v>0</v>
      </c>
      <c r="BO31" s="322"/>
      <c r="BP31" s="323">
        <v>66.666666666666657</v>
      </c>
      <c r="BQ31" s="324"/>
      <c r="BR31" s="321">
        <v>2</v>
      </c>
      <c r="BS31" s="322"/>
      <c r="BT31" s="322">
        <v>0</v>
      </c>
      <c r="BU31" s="322"/>
      <c r="BV31" s="323">
        <v>66.666666666666657</v>
      </c>
      <c r="BW31" s="324"/>
      <c r="BX31" s="321">
        <v>3</v>
      </c>
      <c r="BY31" s="322"/>
      <c r="BZ31" s="322">
        <v>1</v>
      </c>
      <c r="CA31" s="322"/>
      <c r="CB31" s="323">
        <v>100</v>
      </c>
      <c r="CC31" s="325"/>
      <c r="CD31" s="20">
        <v>32</v>
      </c>
    </row>
    <row r="32" spans="1:82" s="175" customFormat="1" ht="13.5" customHeight="1" x14ac:dyDescent="0.15">
      <c r="A32" s="135" t="s">
        <v>357</v>
      </c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 t="s">
        <v>284</v>
      </c>
      <c r="Q32" s="137"/>
      <c r="R32" s="138"/>
      <c r="S32" s="138"/>
      <c r="T32" s="137"/>
      <c r="U32" s="137"/>
      <c r="V32" s="138"/>
      <c r="W32" s="137"/>
      <c r="X32" s="137"/>
      <c r="Y32" s="137"/>
      <c r="Z32" s="138"/>
      <c r="AA32" s="137"/>
      <c r="AB32" s="137"/>
      <c r="AC32" s="137"/>
      <c r="AD32" s="137"/>
      <c r="AE32" s="137"/>
      <c r="AF32" s="137"/>
      <c r="AG32" s="137"/>
      <c r="AH32" s="137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6"/>
      <c r="AU32" s="139"/>
      <c r="AW32" s="139"/>
      <c r="AX32" s="139"/>
      <c r="AY32" s="139"/>
      <c r="AZ32" s="139"/>
      <c r="BA32" s="139"/>
      <c r="BC32" s="139"/>
      <c r="BD32" s="139"/>
      <c r="BE32" s="139"/>
      <c r="BF32" s="139"/>
      <c r="BG32" s="139"/>
      <c r="BH32" s="139"/>
      <c r="BI32" s="139"/>
      <c r="BK32" s="139"/>
      <c r="BM32" s="139"/>
      <c r="BN32" s="139"/>
      <c r="BO32" s="139"/>
      <c r="BP32" s="137"/>
      <c r="BQ32" s="137"/>
      <c r="BR32" s="137"/>
      <c r="BS32" s="137"/>
      <c r="BT32" s="136" t="s">
        <v>358</v>
      </c>
      <c r="BU32" s="102"/>
      <c r="BV32" s="102"/>
      <c r="BW32" s="102"/>
      <c r="BX32" s="102"/>
      <c r="BY32" s="102"/>
      <c r="BZ32" s="102"/>
      <c r="CA32" s="102"/>
      <c r="CB32" s="102"/>
      <c r="CC32" s="137"/>
      <c r="CD32" s="137"/>
    </row>
    <row r="33" spans="1:82" s="175" customFormat="1" ht="13.5" customHeight="1" x14ac:dyDescent="0.15">
      <c r="A33" s="175" t="s">
        <v>449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42" t="s">
        <v>285</v>
      </c>
      <c r="Q33" s="143"/>
      <c r="R33" s="138"/>
      <c r="S33" s="138"/>
      <c r="T33" s="143"/>
      <c r="U33" s="143"/>
      <c r="V33" s="138"/>
      <c r="W33" s="143"/>
      <c r="X33" s="143"/>
      <c r="Y33" s="143"/>
      <c r="Z33" s="138"/>
      <c r="AA33" s="143"/>
      <c r="AB33" s="138"/>
      <c r="AC33" s="143"/>
      <c r="AD33" s="138"/>
      <c r="AE33" s="143"/>
      <c r="AF33" s="143"/>
      <c r="AG33" s="143"/>
      <c r="AH33" s="143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42"/>
      <c r="AU33" s="139"/>
      <c r="AW33" s="139"/>
      <c r="AX33" s="139"/>
      <c r="AY33" s="139"/>
      <c r="AZ33" s="139"/>
      <c r="BA33" s="139"/>
      <c r="BC33" s="139"/>
      <c r="BD33" s="139"/>
      <c r="BE33" s="139"/>
      <c r="BF33" s="139"/>
      <c r="BG33" s="139"/>
      <c r="BH33" s="139"/>
      <c r="BI33" s="139"/>
      <c r="BK33" s="139"/>
      <c r="BM33" s="139"/>
      <c r="BN33" s="139"/>
      <c r="BO33" s="139"/>
      <c r="BP33" s="143"/>
      <c r="BQ33" s="143"/>
      <c r="BR33" s="143"/>
      <c r="BS33" s="143"/>
      <c r="BT33" s="142" t="s">
        <v>359</v>
      </c>
      <c r="BU33" s="578"/>
      <c r="BV33" s="578"/>
      <c r="BW33" s="578"/>
      <c r="BX33" s="578"/>
      <c r="BY33" s="578"/>
      <c r="BZ33" s="578"/>
      <c r="CA33" s="578"/>
      <c r="CB33" s="579"/>
      <c r="CC33" s="143"/>
      <c r="CD33" s="143"/>
    </row>
    <row r="34" spans="1:82" s="175" customFormat="1" ht="12" x14ac:dyDescent="0.15">
      <c r="A34" s="144" t="s">
        <v>428</v>
      </c>
      <c r="BP34" s="142"/>
      <c r="CD34" s="144"/>
    </row>
    <row r="35" spans="1:82" s="282" customFormat="1" ht="13.5" customHeight="1" x14ac:dyDescent="0.15">
      <c r="A35" s="580"/>
      <c r="B35" s="282" t="s">
        <v>429</v>
      </c>
      <c r="CD35" s="580"/>
    </row>
  </sheetData>
  <mergeCells count="70">
    <mergeCell ref="AR4:AS4"/>
    <mergeCell ref="BL4:BM5"/>
    <mergeCell ref="BN4:BO4"/>
    <mergeCell ref="BP4:BQ4"/>
    <mergeCell ref="BN5:BO5"/>
    <mergeCell ref="BP5:BQ5"/>
    <mergeCell ref="AT4:AU5"/>
    <mergeCell ref="AV4:AW4"/>
    <mergeCell ref="AX4:AY4"/>
    <mergeCell ref="AV5:AW5"/>
    <mergeCell ref="AX5:AY5"/>
    <mergeCell ref="AZ4:BA5"/>
    <mergeCell ref="BB4:BC4"/>
    <mergeCell ref="BD4:BE4"/>
    <mergeCell ref="BB5:BC5"/>
    <mergeCell ref="BD5:BE5"/>
    <mergeCell ref="D4:E5"/>
    <mergeCell ref="J4:K5"/>
    <mergeCell ref="A1:CD1"/>
    <mergeCell ref="D3:I3"/>
    <mergeCell ref="F4:G4"/>
    <mergeCell ref="H4:I4"/>
    <mergeCell ref="L4:M4"/>
    <mergeCell ref="N4:O4"/>
    <mergeCell ref="CD3:CD5"/>
    <mergeCell ref="AR5:AS5"/>
    <mergeCell ref="AJ4:AK4"/>
    <mergeCell ref="AJ5:AK5"/>
    <mergeCell ref="AP4:AQ4"/>
    <mergeCell ref="AP5:AQ5"/>
    <mergeCell ref="X4:Y4"/>
    <mergeCell ref="X5:Y5"/>
    <mergeCell ref="A6:C6"/>
    <mergeCell ref="A3:C5"/>
    <mergeCell ref="P4:Q5"/>
    <mergeCell ref="AN4:AO5"/>
    <mergeCell ref="AH4:AI5"/>
    <mergeCell ref="AB4:AC5"/>
    <mergeCell ref="F5:G5"/>
    <mergeCell ref="H5:I5"/>
    <mergeCell ref="L5:M5"/>
    <mergeCell ref="N5:O5"/>
    <mergeCell ref="R4:S4"/>
    <mergeCell ref="R5:S5"/>
    <mergeCell ref="AF4:AG4"/>
    <mergeCell ref="AF5:AG5"/>
    <mergeCell ref="AL4:AM4"/>
    <mergeCell ref="AL5:AM5"/>
    <mergeCell ref="AD4:AE4"/>
    <mergeCell ref="AD5:AE5"/>
    <mergeCell ref="T4:U4"/>
    <mergeCell ref="T5:U5"/>
    <mergeCell ref="Z4:AA4"/>
    <mergeCell ref="Z5:AA5"/>
    <mergeCell ref="V4:W5"/>
    <mergeCell ref="BF4:BG5"/>
    <mergeCell ref="BH4:BI4"/>
    <mergeCell ref="BJ4:BK4"/>
    <mergeCell ref="BH5:BI5"/>
    <mergeCell ref="BJ5:BK5"/>
    <mergeCell ref="BX4:BY5"/>
    <mergeCell ref="BZ4:CA4"/>
    <mergeCell ref="CB4:CC4"/>
    <mergeCell ref="BZ5:CA5"/>
    <mergeCell ref="CB5:CC5"/>
    <mergeCell ref="BR4:BS5"/>
    <mergeCell ref="BT4:BU4"/>
    <mergeCell ref="BV4:BW4"/>
    <mergeCell ref="BT5:BU5"/>
    <mergeCell ref="BV5:BW5"/>
  </mergeCells>
  <phoneticPr fontId="5"/>
  <printOptions horizontalCentered="1"/>
  <pageMargins left="0.19685039370078741" right="0" top="0.39370078740157483" bottom="0.19685039370078741" header="0" footer="0"/>
  <pageSetup paperSize="9" scale="7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D34"/>
  <sheetViews>
    <sheetView view="pageBreakPreview" zoomScale="90" zoomScaleNormal="100" zoomScaleSheetLayoutView="90" workbookViewId="0">
      <pane ySplit="6" topLeftCell="A7" activePane="bottomLeft" state="frozen"/>
      <selection pane="bottomLeft" sqref="A1:CD1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8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42578125" style="1" hidden="1" customWidth="1"/>
    <col min="9" max="9" width="1.28515625" style="1" hidden="1" customWidth="1"/>
    <col min="10" max="10" width="9.42578125" style="1" hidden="1" customWidth="1"/>
    <col min="11" max="11" width="1.28515625" style="1" hidden="1" customWidth="1"/>
    <col min="12" max="12" width="9" style="1" hidden="1" customWidth="1"/>
    <col min="13" max="13" width="1.28515625" style="1" hidden="1" customWidth="1"/>
    <col min="14" max="14" width="9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5703125" style="1" customWidth="1"/>
    <col min="53" max="53" width="0.85546875" style="1" customWidth="1"/>
    <col min="54" max="54" width="8.7109375" style="1" customWidth="1"/>
    <col min="55" max="55" width="0.85546875" style="1" customWidth="1"/>
    <col min="56" max="56" width="8.7109375" style="1" customWidth="1"/>
    <col min="57" max="57" width="0.85546875" style="1" customWidth="1"/>
    <col min="58" max="58" width="8.570312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8.710937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16384" width="9.140625" style="1"/>
  </cols>
  <sheetData>
    <row r="1" spans="1:82" ht="22.5" customHeight="1" x14ac:dyDescent="0.15">
      <c r="A1" s="598" t="s">
        <v>5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</row>
    <row r="2" spans="1:82" ht="22.5" customHeight="1" thickBot="1" x14ac:dyDescent="0.2">
      <c r="A2" s="269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59"/>
    </row>
    <row r="3" spans="1:82" ht="20.100000000000001" customHeight="1" thickTop="1" x14ac:dyDescent="0.15">
      <c r="A3" s="602" t="s">
        <v>62</v>
      </c>
      <c r="B3" s="602"/>
      <c r="C3" s="603"/>
      <c r="D3" s="632" t="str">
        <f>+'1.全体'!D3</f>
        <v>平　成　１４　年</v>
      </c>
      <c r="E3" s="633"/>
      <c r="F3" s="633"/>
      <c r="G3" s="633"/>
      <c r="H3" s="633"/>
      <c r="I3" s="634"/>
      <c r="J3" s="89" t="str">
        <f>+'1.全体'!J3</f>
        <v>平　成　１５　年</v>
      </c>
      <c r="K3" s="90"/>
      <c r="L3" s="90"/>
      <c r="M3" s="90"/>
      <c r="N3" s="90"/>
      <c r="O3" s="27"/>
      <c r="P3" s="89" t="str">
        <f>+'1.全体'!P3</f>
        <v>平　成　１６　年</v>
      </c>
      <c r="Q3" s="90"/>
      <c r="R3" s="90"/>
      <c r="S3" s="90"/>
      <c r="T3" s="90"/>
      <c r="U3" s="27"/>
      <c r="V3" s="89" t="str">
        <f>+'1.全体'!V3</f>
        <v>平　成　１７　年</v>
      </c>
      <c r="W3" s="90"/>
      <c r="X3" s="90"/>
      <c r="Y3" s="90"/>
      <c r="Z3" s="90"/>
      <c r="AA3" s="27"/>
      <c r="AB3" s="89" t="str">
        <f>+'1.全体'!AB3</f>
        <v>平　成　１８　年</v>
      </c>
      <c r="AC3" s="90"/>
      <c r="AD3" s="90"/>
      <c r="AE3" s="90"/>
      <c r="AF3" s="90"/>
      <c r="AG3" s="27"/>
      <c r="AH3" s="89" t="str">
        <f>+'1.全体'!AH3</f>
        <v>平　成　１９　年</v>
      </c>
      <c r="AI3" s="90"/>
      <c r="AJ3" s="90"/>
      <c r="AK3" s="90"/>
      <c r="AL3" s="90"/>
      <c r="AM3" s="27"/>
      <c r="AN3" s="89" t="str">
        <f>+'1.全体'!AN3</f>
        <v>平　成　２０　年</v>
      </c>
      <c r="AO3" s="90"/>
      <c r="AP3" s="90"/>
      <c r="AQ3" s="90"/>
      <c r="AR3" s="90"/>
      <c r="AS3" s="27"/>
      <c r="AT3" s="89" t="str">
        <f>+'1.全体'!AT3</f>
        <v>平　成　２１　年</v>
      </c>
      <c r="AU3" s="90"/>
      <c r="AV3" s="90"/>
      <c r="AW3" s="90"/>
      <c r="AX3" s="90"/>
      <c r="AY3" s="27"/>
      <c r="AZ3" s="89" t="str">
        <f>+'1.全体'!AZ3</f>
        <v>平成２６年</v>
      </c>
      <c r="BA3" s="90"/>
      <c r="BB3" s="90"/>
      <c r="BC3" s="90"/>
      <c r="BD3" s="90"/>
      <c r="BE3" s="27"/>
      <c r="BF3" s="89" t="str">
        <f>+'1.全体'!BF3</f>
        <v>平成２７年(平成２８年調査)</v>
      </c>
      <c r="BG3" s="90"/>
      <c r="BH3" s="90"/>
      <c r="BI3" s="90"/>
      <c r="BJ3" s="90"/>
      <c r="BK3" s="27"/>
      <c r="BL3" s="89" t="str">
        <f>+'1.全体'!BL3</f>
        <v>平成２８年(平成２９年調査)</v>
      </c>
      <c r="BM3" s="90"/>
      <c r="BN3" s="90"/>
      <c r="BO3" s="90"/>
      <c r="BP3" s="90"/>
      <c r="BQ3" s="27"/>
      <c r="BR3" s="89" t="str">
        <f>+'1.全体'!BR3</f>
        <v>平成２９年(平成３０年調査)</v>
      </c>
      <c r="BS3" s="90"/>
      <c r="BT3" s="90"/>
      <c r="BU3" s="90"/>
      <c r="BV3" s="90"/>
      <c r="BW3" s="27"/>
      <c r="BX3" s="89" t="str">
        <f>+'1.全体'!BX3</f>
        <v>平成３０年(令和元年調査)</v>
      </c>
      <c r="BY3" s="90"/>
      <c r="BZ3" s="90"/>
      <c r="CA3" s="90"/>
      <c r="CB3" s="90"/>
      <c r="CC3" s="27"/>
      <c r="CD3" s="599" t="s">
        <v>53</v>
      </c>
    </row>
    <row r="4" spans="1:82" ht="21" customHeight="1" x14ac:dyDescent="0.15">
      <c r="A4" s="604"/>
      <c r="B4" s="604"/>
      <c r="C4" s="605"/>
      <c r="D4" s="608" t="s">
        <v>47</v>
      </c>
      <c r="E4" s="609"/>
      <c r="F4" s="643" t="s">
        <v>2</v>
      </c>
      <c r="G4" s="644"/>
      <c r="H4" s="626" t="str">
        <f>+$AR$4</f>
        <v>対H20</v>
      </c>
      <c r="I4" s="627"/>
      <c r="J4" s="608" t="s">
        <v>47</v>
      </c>
      <c r="K4" s="609"/>
      <c r="L4" s="643" t="s">
        <v>2</v>
      </c>
      <c r="M4" s="644"/>
      <c r="N4" s="626" t="str">
        <f>+$AR$4</f>
        <v>対H20</v>
      </c>
      <c r="O4" s="627"/>
      <c r="P4" s="608" t="s">
        <v>47</v>
      </c>
      <c r="Q4" s="609"/>
      <c r="R4" s="635" t="s">
        <v>2</v>
      </c>
      <c r="S4" s="636"/>
      <c r="T4" s="626" t="str">
        <f>+$AR$4</f>
        <v>対H20</v>
      </c>
      <c r="U4" s="627"/>
      <c r="V4" s="608" t="s">
        <v>47</v>
      </c>
      <c r="W4" s="609"/>
      <c r="X4" s="635" t="s">
        <v>2</v>
      </c>
      <c r="Y4" s="636"/>
      <c r="Z4" s="626" t="str">
        <f>+$AR$4</f>
        <v>対H20</v>
      </c>
      <c r="AA4" s="627"/>
      <c r="AB4" s="608" t="s">
        <v>47</v>
      </c>
      <c r="AC4" s="609"/>
      <c r="AD4" s="635" t="s">
        <v>2</v>
      </c>
      <c r="AE4" s="636"/>
      <c r="AF4" s="626" t="str">
        <f>+$AR$4</f>
        <v>対H20</v>
      </c>
      <c r="AG4" s="627"/>
      <c r="AH4" s="608" t="s">
        <v>47</v>
      </c>
      <c r="AI4" s="609"/>
      <c r="AJ4" s="635" t="s">
        <v>2</v>
      </c>
      <c r="AK4" s="636"/>
      <c r="AL4" s="626" t="str">
        <f>+$AR$4</f>
        <v>対H20</v>
      </c>
      <c r="AM4" s="627"/>
      <c r="AN4" s="608" t="s">
        <v>47</v>
      </c>
      <c r="AO4" s="609"/>
      <c r="AP4" s="635" t="s">
        <v>2</v>
      </c>
      <c r="AQ4" s="636"/>
      <c r="AR4" s="626" t="s">
        <v>313</v>
      </c>
      <c r="AS4" s="627"/>
      <c r="AT4" s="608" t="s">
        <v>47</v>
      </c>
      <c r="AU4" s="609"/>
      <c r="AV4" s="635" t="s">
        <v>2</v>
      </c>
      <c r="AW4" s="636"/>
      <c r="AX4" s="626" t="s">
        <v>312</v>
      </c>
      <c r="AY4" s="627"/>
      <c r="AZ4" s="608" t="s">
        <v>47</v>
      </c>
      <c r="BA4" s="609"/>
      <c r="BB4" s="635" t="s">
        <v>2</v>
      </c>
      <c r="BC4" s="636"/>
      <c r="BD4" s="626" t="s">
        <v>427</v>
      </c>
      <c r="BE4" s="627"/>
      <c r="BF4" s="608" t="s">
        <v>47</v>
      </c>
      <c r="BG4" s="609"/>
      <c r="BH4" s="635" t="s">
        <v>2</v>
      </c>
      <c r="BI4" s="636"/>
      <c r="BJ4" s="626" t="str">
        <f>BD4</f>
        <v>対H26</v>
      </c>
      <c r="BK4" s="627"/>
      <c r="BL4" s="608" t="s">
        <v>47</v>
      </c>
      <c r="BM4" s="609"/>
      <c r="BN4" s="635" t="s">
        <v>2</v>
      </c>
      <c r="BO4" s="636"/>
      <c r="BP4" s="626" t="str">
        <f>BD4</f>
        <v>対H26</v>
      </c>
      <c r="BQ4" s="627"/>
      <c r="BR4" s="608" t="s">
        <v>47</v>
      </c>
      <c r="BS4" s="609"/>
      <c r="BT4" s="635" t="s">
        <v>2</v>
      </c>
      <c r="BU4" s="636"/>
      <c r="BV4" s="626" t="str">
        <f>+BD4</f>
        <v>対H26</v>
      </c>
      <c r="BW4" s="627"/>
      <c r="BX4" s="608" t="s">
        <v>47</v>
      </c>
      <c r="BY4" s="609"/>
      <c r="BZ4" s="635" t="s">
        <v>2</v>
      </c>
      <c r="CA4" s="636"/>
      <c r="CB4" s="626" t="str">
        <f>+BD4</f>
        <v>対H26</v>
      </c>
      <c r="CC4" s="627"/>
      <c r="CD4" s="639"/>
    </row>
    <row r="5" spans="1:82" ht="21" customHeight="1" x14ac:dyDescent="0.15">
      <c r="A5" s="606"/>
      <c r="B5" s="606"/>
      <c r="C5" s="607"/>
      <c r="D5" s="610"/>
      <c r="E5" s="611"/>
      <c r="F5" s="641" t="s">
        <v>1</v>
      </c>
      <c r="G5" s="642"/>
      <c r="H5" s="630" t="s">
        <v>3</v>
      </c>
      <c r="I5" s="631"/>
      <c r="J5" s="610"/>
      <c r="K5" s="611"/>
      <c r="L5" s="641" t="s">
        <v>1</v>
      </c>
      <c r="M5" s="642"/>
      <c r="N5" s="641" t="s">
        <v>3</v>
      </c>
      <c r="O5" s="642"/>
      <c r="P5" s="610"/>
      <c r="Q5" s="611"/>
      <c r="R5" s="637" t="s">
        <v>1</v>
      </c>
      <c r="S5" s="638"/>
      <c r="T5" s="637" t="s">
        <v>57</v>
      </c>
      <c r="U5" s="638"/>
      <c r="V5" s="610"/>
      <c r="W5" s="611"/>
      <c r="X5" s="637" t="s">
        <v>1</v>
      </c>
      <c r="Y5" s="638"/>
      <c r="Z5" s="637" t="s">
        <v>57</v>
      </c>
      <c r="AA5" s="638"/>
      <c r="AB5" s="610"/>
      <c r="AC5" s="611"/>
      <c r="AD5" s="637" t="s">
        <v>1</v>
      </c>
      <c r="AE5" s="638"/>
      <c r="AF5" s="637" t="s">
        <v>57</v>
      </c>
      <c r="AG5" s="638"/>
      <c r="AH5" s="610"/>
      <c r="AI5" s="611"/>
      <c r="AJ5" s="637" t="s">
        <v>1</v>
      </c>
      <c r="AK5" s="638"/>
      <c r="AL5" s="637" t="s">
        <v>57</v>
      </c>
      <c r="AM5" s="638"/>
      <c r="AN5" s="610"/>
      <c r="AO5" s="611"/>
      <c r="AP5" s="637" t="s">
        <v>1</v>
      </c>
      <c r="AQ5" s="638"/>
      <c r="AR5" s="637" t="s">
        <v>57</v>
      </c>
      <c r="AS5" s="638"/>
      <c r="AT5" s="610"/>
      <c r="AU5" s="611"/>
      <c r="AV5" s="637" t="s">
        <v>1</v>
      </c>
      <c r="AW5" s="638"/>
      <c r="AX5" s="637" t="s">
        <v>57</v>
      </c>
      <c r="AY5" s="638"/>
      <c r="AZ5" s="610"/>
      <c r="BA5" s="611"/>
      <c r="BB5" s="637" t="s">
        <v>1</v>
      </c>
      <c r="BC5" s="638"/>
      <c r="BD5" s="637" t="s">
        <v>57</v>
      </c>
      <c r="BE5" s="638"/>
      <c r="BF5" s="610"/>
      <c r="BG5" s="611"/>
      <c r="BH5" s="637" t="s">
        <v>1</v>
      </c>
      <c r="BI5" s="638"/>
      <c r="BJ5" s="637" t="s">
        <v>57</v>
      </c>
      <c r="BK5" s="638"/>
      <c r="BL5" s="610"/>
      <c r="BM5" s="611"/>
      <c r="BN5" s="637" t="s">
        <v>1</v>
      </c>
      <c r="BO5" s="638"/>
      <c r="BP5" s="637" t="s">
        <v>57</v>
      </c>
      <c r="BQ5" s="638"/>
      <c r="BR5" s="610"/>
      <c r="BS5" s="611"/>
      <c r="BT5" s="637" t="s">
        <v>1</v>
      </c>
      <c r="BU5" s="638"/>
      <c r="BV5" s="637" t="s">
        <v>57</v>
      </c>
      <c r="BW5" s="638"/>
      <c r="BX5" s="610"/>
      <c r="BY5" s="611"/>
      <c r="BZ5" s="637" t="s">
        <v>1</v>
      </c>
      <c r="CA5" s="638"/>
      <c r="CB5" s="637" t="s">
        <v>57</v>
      </c>
      <c r="CC5" s="638"/>
      <c r="CD5" s="640"/>
    </row>
    <row r="6" spans="1:82" s="2" customFormat="1" ht="24.75" customHeight="1" x14ac:dyDescent="0.15">
      <c r="A6" s="618" t="s">
        <v>93</v>
      </c>
      <c r="B6" s="618"/>
      <c r="C6" s="619"/>
      <c r="D6" s="290">
        <f>'1.全体'!F7</f>
        <v>9046</v>
      </c>
      <c r="E6" s="291"/>
      <c r="F6" s="291"/>
      <c r="G6" s="291"/>
      <c r="H6" s="292">
        <f>D6/$AN6*100</f>
        <v>113.77185259715759</v>
      </c>
      <c r="I6" s="292"/>
      <c r="J6" s="290">
        <f>'1.全体'!L7</f>
        <v>8921</v>
      </c>
      <c r="K6" s="291"/>
      <c r="L6" s="291">
        <f>IF(J6-D6=SUM(L8:L31),J6-D6,"エラー")</f>
        <v>-125</v>
      </c>
      <c r="M6" s="291"/>
      <c r="N6" s="292">
        <f>J6/$AN6*100</f>
        <v>112.19972330524462</v>
      </c>
      <c r="O6" s="293"/>
      <c r="P6" s="290">
        <f>'1.全体'!R7</f>
        <v>8288</v>
      </c>
      <c r="Q6" s="291"/>
      <c r="R6" s="291">
        <f>IF(P6-J6=SUM(R8:R31),P6-J6,"エラー")</f>
        <v>-633</v>
      </c>
      <c r="S6" s="291"/>
      <c r="T6" s="292">
        <f>P6/$AN6*100</f>
        <v>104.23846057099735</v>
      </c>
      <c r="U6" s="293"/>
      <c r="V6" s="290">
        <f>'1.全体'!X7</f>
        <v>8144</v>
      </c>
      <c r="W6" s="291"/>
      <c r="X6" s="291">
        <f>IF(V6-P6=SUM(X8:X31),V6-P6,"エラー")</f>
        <v>-144</v>
      </c>
      <c r="Y6" s="291"/>
      <c r="Z6" s="292">
        <f>V6/$AN6*100</f>
        <v>102.42736762671363</v>
      </c>
      <c r="AA6" s="293"/>
      <c r="AB6" s="290">
        <f>'1.全体'!AD7</f>
        <v>8063</v>
      </c>
      <c r="AC6" s="291"/>
      <c r="AD6" s="291">
        <f>IF(AB6-V6=SUM(AD8:AD31),AB6-V6,"エラー")</f>
        <v>-81</v>
      </c>
      <c r="AE6" s="291"/>
      <c r="AF6" s="292">
        <f>AB6/$AN6*100</f>
        <v>101.40862784555402</v>
      </c>
      <c r="AG6" s="293"/>
      <c r="AH6" s="290">
        <f>'1.全体'!AJ7</f>
        <v>8037</v>
      </c>
      <c r="AI6" s="291"/>
      <c r="AJ6" s="291">
        <f>IF(AH6-AB6=SUM(AJ8:AJ31),AH6-AB6,"エラー")</f>
        <v>-26</v>
      </c>
      <c r="AK6" s="291"/>
      <c r="AL6" s="292">
        <f>AH6/$AN6*100</f>
        <v>101.08162495283612</v>
      </c>
      <c r="AM6" s="293"/>
      <c r="AN6" s="290">
        <f>'1.全体'!AP7</f>
        <v>7951</v>
      </c>
      <c r="AO6" s="291"/>
      <c r="AP6" s="291">
        <f>IF(AN6-AH6=SUM(AP8:AP31),AN6-AH6,"エラー")</f>
        <v>-86</v>
      </c>
      <c r="AQ6" s="291"/>
      <c r="AR6" s="292">
        <f>AN6/$AN6*100</f>
        <v>100</v>
      </c>
      <c r="AS6" s="293"/>
      <c r="AT6" s="290">
        <f>'1.全体'!AV7</f>
        <v>7865</v>
      </c>
      <c r="AU6" s="291"/>
      <c r="AV6" s="291">
        <f>IF(AT6-AN6=SUM(AV8:AV31),AT6-AN6,"エラー")</f>
        <v>-86</v>
      </c>
      <c r="AW6" s="291"/>
      <c r="AX6" s="292">
        <f>AT6/$AT6*100</f>
        <v>100</v>
      </c>
      <c r="AY6" s="293"/>
      <c r="AZ6" s="290">
        <v>7310</v>
      </c>
      <c r="BA6" s="291"/>
      <c r="BB6" s="291">
        <v>170</v>
      </c>
      <c r="BC6" s="291"/>
      <c r="BD6" s="292">
        <v>100</v>
      </c>
      <c r="BE6" s="293"/>
      <c r="BF6" s="290">
        <v>7240</v>
      </c>
      <c r="BG6" s="291"/>
      <c r="BH6" s="291">
        <v>-70</v>
      </c>
      <c r="BI6" s="291"/>
      <c r="BJ6" s="292">
        <v>99.042407660738718</v>
      </c>
      <c r="BK6" s="293"/>
      <c r="BL6" s="326">
        <v>7687</v>
      </c>
      <c r="BM6" s="327"/>
      <c r="BN6" s="327">
        <v>447</v>
      </c>
      <c r="BO6" s="327"/>
      <c r="BP6" s="328">
        <v>105.15731874145007</v>
      </c>
      <c r="BQ6" s="298"/>
      <c r="BR6" s="326">
        <v>7575</v>
      </c>
      <c r="BS6" s="327"/>
      <c r="BT6" s="327">
        <v>-112</v>
      </c>
      <c r="BU6" s="327"/>
      <c r="BV6" s="328">
        <v>103.62517099863202</v>
      </c>
      <c r="BW6" s="298"/>
      <c r="BX6" s="326">
        <v>7376</v>
      </c>
      <c r="BY6" s="327"/>
      <c r="BZ6" s="327">
        <v>-199</v>
      </c>
      <c r="CA6" s="327"/>
      <c r="CB6" s="328">
        <v>100.90287277701779</v>
      </c>
      <c r="CC6" s="298"/>
      <c r="CD6" s="271" t="s">
        <v>4</v>
      </c>
    </row>
    <row r="7" spans="1:82" s="2" customFormat="1" ht="5.25" customHeight="1" x14ac:dyDescent="0.15">
      <c r="A7" s="14"/>
      <c r="B7" s="15"/>
      <c r="C7" s="16"/>
      <c r="D7" s="329"/>
      <c r="E7" s="330"/>
      <c r="F7" s="330"/>
      <c r="G7" s="330"/>
      <c r="H7" s="331"/>
      <c r="I7" s="331"/>
      <c r="J7" s="329"/>
      <c r="K7" s="330"/>
      <c r="L7" s="330"/>
      <c r="M7" s="330"/>
      <c r="N7" s="331"/>
      <c r="O7" s="332"/>
      <c r="P7" s="299"/>
      <c r="Q7" s="300"/>
      <c r="R7" s="300"/>
      <c r="S7" s="300"/>
      <c r="T7" s="331"/>
      <c r="U7" s="302"/>
      <c r="V7" s="299"/>
      <c r="W7" s="300"/>
      <c r="X7" s="300"/>
      <c r="Y7" s="300"/>
      <c r="Z7" s="301"/>
      <c r="AA7" s="302"/>
      <c r="AB7" s="301"/>
      <c r="AC7" s="301"/>
      <c r="AD7" s="301"/>
      <c r="AE7" s="301"/>
      <c r="AF7" s="301"/>
      <c r="AG7" s="301"/>
      <c r="AH7" s="299"/>
      <c r="AI7" s="300"/>
      <c r="AJ7" s="300"/>
      <c r="AK7" s="300"/>
      <c r="AL7" s="301"/>
      <c r="AM7" s="302"/>
      <c r="AN7" s="299"/>
      <c r="AO7" s="300"/>
      <c r="AP7" s="300"/>
      <c r="AQ7" s="300"/>
      <c r="AR7" s="301"/>
      <c r="AS7" s="302"/>
      <c r="AT7" s="299"/>
      <c r="AU7" s="300"/>
      <c r="AV7" s="300"/>
      <c r="AW7" s="300"/>
      <c r="AX7" s="301"/>
      <c r="AY7" s="302"/>
      <c r="AZ7" s="299"/>
      <c r="BA7" s="300"/>
      <c r="BB7" s="300"/>
      <c r="BC7" s="300"/>
      <c r="BD7" s="301"/>
      <c r="BE7" s="302"/>
      <c r="BF7" s="299"/>
      <c r="BG7" s="300"/>
      <c r="BH7" s="300"/>
      <c r="BI7" s="300"/>
      <c r="BJ7" s="301"/>
      <c r="BK7" s="302"/>
      <c r="BL7" s="333"/>
      <c r="BM7" s="334"/>
      <c r="BN7" s="334"/>
      <c r="BO7" s="334"/>
      <c r="BP7" s="335"/>
      <c r="BQ7" s="307"/>
      <c r="BR7" s="333"/>
      <c r="BS7" s="334"/>
      <c r="BT7" s="334"/>
      <c r="BU7" s="334"/>
      <c r="BV7" s="335"/>
      <c r="BW7" s="307"/>
      <c r="BX7" s="333"/>
      <c r="BY7" s="334"/>
      <c r="BZ7" s="334"/>
      <c r="CA7" s="334"/>
      <c r="CB7" s="335"/>
      <c r="CC7" s="307"/>
      <c r="CD7" s="14"/>
    </row>
    <row r="8" spans="1:82" ht="22.5" customHeight="1" x14ac:dyDescent="0.15">
      <c r="A8" s="103" t="s">
        <v>289</v>
      </c>
      <c r="B8" s="30" t="s">
        <v>72</v>
      </c>
      <c r="C8" s="42"/>
      <c r="D8" s="336">
        <f>'1.全体'!F9</f>
        <v>4397</v>
      </c>
      <c r="E8" s="45"/>
      <c r="F8" s="45"/>
      <c r="G8" s="45"/>
      <c r="H8" s="337">
        <f t="shared" ref="H8:H15" si="0">IF(ISTEXT($AN8),$AN8,IF(ISTEXT(F8),F8,IF(D8="-","-",D8/$AN8*100)))</f>
        <v>109.92500000000001</v>
      </c>
      <c r="I8" s="337"/>
      <c r="J8" s="336">
        <f>'1.全体'!L9</f>
        <v>4416</v>
      </c>
      <c r="K8" s="45"/>
      <c r="L8" s="45">
        <f>IF(AND(D8="-",J8="-"),"-",IF(D8="-",J8,IF(J8="-",-D8,J8-D8)))</f>
        <v>19</v>
      </c>
      <c r="M8" s="45"/>
      <c r="N8" s="337">
        <f t="shared" ref="N8:N15" si="1">IF(ISTEXT($AN8),$AN8,IF(ISTEXT(L8),L8,IF(J8="-",0,J8/$AN8*100)))</f>
        <v>110.4</v>
      </c>
      <c r="O8" s="338"/>
      <c r="P8" s="308">
        <f>'1.全体'!R9</f>
        <v>4040</v>
      </c>
      <c r="Q8" s="309"/>
      <c r="R8" s="309">
        <f>IF(OR(J8="X",P8="X"),"X",IF(AND(J8="-",P8="-"),"-",IF(J8="-",P8,IF(P8="-",-J8,P8-J8))))</f>
        <v>-376</v>
      </c>
      <c r="S8" s="309"/>
      <c r="T8" s="337">
        <f t="shared" ref="T8:T15" si="2">IF(ISTEXT($AN8),$AN8,IF(ISTEXT(R8),R8,IF(P8="-",0,P8/$AN8*100)))</f>
        <v>101</v>
      </c>
      <c r="U8" s="311"/>
      <c r="V8" s="308">
        <f>'1.全体'!X9</f>
        <v>3986</v>
      </c>
      <c r="W8" s="309"/>
      <c r="X8" s="309">
        <f>IF(OR(P8="X",V8="X"),"X",IF(AND(P8="-",V8="-"),"-",IF(P8="-",V8,IF(V8="-",-P8,V8-P8))))</f>
        <v>-54</v>
      </c>
      <c r="Y8" s="309"/>
      <c r="Z8" s="310">
        <f t="shared" ref="Z8:Z15" si="3">IF(ISTEXT($AN8),$AN8,IF(ISTEXT(X8),X8,IF(V8="-",0,V8/$AN8*100)))</f>
        <v>99.65</v>
      </c>
      <c r="AA8" s="311"/>
      <c r="AB8" s="308">
        <f>'1.全体'!AD9</f>
        <v>4025</v>
      </c>
      <c r="AC8" s="309"/>
      <c r="AD8" s="309">
        <f>IF(OR(V8="X",AB8="X"),"X",IF(AND(V8="-",AB8="-"),"-",IF(V8="-",AB8,IF(AB8="-",-V8,AB8-V8))))</f>
        <v>39</v>
      </c>
      <c r="AE8" s="309"/>
      <c r="AF8" s="310">
        <f t="shared" ref="AF8:AF15" si="4">IF(ISTEXT($AN8),$AN8,IF(ISTEXT(AD8),AD8,IF(AB8="-",0,AB8/$AN8*100)))</f>
        <v>100.62500000000001</v>
      </c>
      <c r="AG8" s="310"/>
      <c r="AH8" s="308">
        <f>'1.全体'!AJ9</f>
        <v>3969</v>
      </c>
      <c r="AI8" s="309"/>
      <c r="AJ8" s="309">
        <f t="shared" ref="AJ8:AJ31" si="5">IF(OR(AB8="X",AH8="X"),"X",IF(AND(AB8="-",AH8="-"),"-",IF(AB8="-",AH8,IF(AH8="-",-AB8,AH8-AB8))))</f>
        <v>-56</v>
      </c>
      <c r="AK8" s="309"/>
      <c r="AL8" s="310">
        <f t="shared" ref="AL8:AL29" si="6">IF(ISTEXT($AN8),$AN8,IF(ISTEXT(AJ8),AJ8,IF(AH8="-",0,AH8/$AN8*100)))</f>
        <v>99.224999999999994</v>
      </c>
      <c r="AM8" s="311"/>
      <c r="AN8" s="308">
        <f>'1.全体'!AP9</f>
        <v>4000</v>
      </c>
      <c r="AO8" s="309"/>
      <c r="AP8" s="309">
        <f t="shared" ref="AP8:AP31" si="7">IF(OR(AH8="X",AN8="X"),"X",IF(AND(AH8="-",AN8="-"),"-",IF(AH8="-",AN8,IF(AN8="-",-AH8,AN8-AH8))))</f>
        <v>31</v>
      </c>
      <c r="AQ8" s="309"/>
      <c r="AR8" s="310">
        <f t="shared" ref="AR8:AR31" si="8">IF(ISTEXT($AN8),$AN8,IF(ISTEXT(AP8),AP8,IF(AN8="-",0,AN8/$AN8*100)))</f>
        <v>100</v>
      </c>
      <c r="AS8" s="311"/>
      <c r="AT8" s="308">
        <f>'1.全体'!AV9</f>
        <v>4293</v>
      </c>
      <c r="AU8" s="309"/>
      <c r="AV8" s="309">
        <f t="shared" ref="AV8:AV31" si="9">IF(OR(AN8="X",AT8="X"),"X",IF(AND(AN8="-",AT8="-"),"-",IF(AN8="-",AT8,IF(AT8="-",-AN8,AT8-AN8))))</f>
        <v>293</v>
      </c>
      <c r="AW8" s="309"/>
      <c r="AX8" s="310">
        <f>IF(ISTEXT($AT8),$AT8,IF(ISTEXT(AV8),AV8,IF(AT8="-",0,AT8/$AT8*100)))</f>
        <v>100</v>
      </c>
      <c r="AY8" s="311"/>
      <c r="AZ8" s="308">
        <v>3982</v>
      </c>
      <c r="BA8" s="309"/>
      <c r="BB8" s="309">
        <v>146</v>
      </c>
      <c r="BC8" s="309"/>
      <c r="BD8" s="310">
        <v>100</v>
      </c>
      <c r="BE8" s="311"/>
      <c r="BF8" s="308">
        <v>3944</v>
      </c>
      <c r="BG8" s="309"/>
      <c r="BH8" s="309">
        <v>-38</v>
      </c>
      <c r="BI8" s="309"/>
      <c r="BJ8" s="310">
        <v>99.045705675539935</v>
      </c>
      <c r="BK8" s="311"/>
      <c r="BL8" s="339">
        <v>4337</v>
      </c>
      <c r="BM8" s="340"/>
      <c r="BN8" s="340">
        <v>393</v>
      </c>
      <c r="BO8" s="340"/>
      <c r="BP8" s="341">
        <v>108.91511803114014</v>
      </c>
      <c r="BQ8" s="316"/>
      <c r="BR8" s="339">
        <v>4255</v>
      </c>
      <c r="BS8" s="340"/>
      <c r="BT8" s="340">
        <v>-82</v>
      </c>
      <c r="BU8" s="340"/>
      <c r="BV8" s="341">
        <v>106.85585133098945</v>
      </c>
      <c r="BW8" s="316"/>
      <c r="BX8" s="339">
        <v>4069</v>
      </c>
      <c r="BY8" s="340"/>
      <c r="BZ8" s="340">
        <v>-186</v>
      </c>
      <c r="CA8" s="340"/>
      <c r="CB8" s="341">
        <v>102.18483174284279</v>
      </c>
      <c r="CC8" s="316"/>
      <c r="CD8" s="103" t="s">
        <v>292</v>
      </c>
    </row>
    <row r="9" spans="1:82" ht="22.5" customHeight="1" x14ac:dyDescent="0.15">
      <c r="A9" s="17">
        <v>10</v>
      </c>
      <c r="B9" s="30" t="s">
        <v>73</v>
      </c>
      <c r="C9" s="42"/>
      <c r="D9" s="336">
        <f>'1.全体'!F10</f>
        <v>259</v>
      </c>
      <c r="E9" s="45"/>
      <c r="F9" s="45"/>
      <c r="G9" s="45"/>
      <c r="H9" s="337">
        <f t="shared" si="0"/>
        <v>94.525547445255469</v>
      </c>
      <c r="I9" s="337"/>
      <c r="J9" s="336">
        <f>'1.全体'!L10</f>
        <v>240</v>
      </c>
      <c r="K9" s="45"/>
      <c r="L9" s="45">
        <f t="shared" ref="L9:L31" si="10">IF(AND(D9="-",J9="-"),"-",IF(D9="-",J9,IF(J9="-",-D9,J9-D9)))</f>
        <v>-19</v>
      </c>
      <c r="M9" s="45"/>
      <c r="N9" s="337">
        <f t="shared" si="1"/>
        <v>87.591240875912419</v>
      </c>
      <c r="O9" s="338"/>
      <c r="P9" s="308">
        <f>'1.全体'!R10</f>
        <v>215</v>
      </c>
      <c r="Q9" s="309"/>
      <c r="R9" s="309">
        <f t="shared" ref="R9:R31" si="11">IF(OR(J9="X",P9="X"),"X",IF(AND(J9="-",P9="-"),"-",IF(J9="-",P9,IF(P9="-",-J9,P9-J9))))</f>
        <v>-25</v>
      </c>
      <c r="S9" s="309"/>
      <c r="T9" s="337">
        <f t="shared" si="2"/>
        <v>78.467153284671525</v>
      </c>
      <c r="U9" s="311"/>
      <c r="V9" s="308">
        <f>'1.全体'!X10</f>
        <v>236</v>
      </c>
      <c r="W9" s="309"/>
      <c r="X9" s="309">
        <f t="shared" ref="X9:X31" si="12">IF(OR(P9="X",V9="X"),"X",IF(AND(P9="-",V9="-"),"-",IF(P9="-",V9,IF(V9="-",-P9,V9-P9))))</f>
        <v>21</v>
      </c>
      <c r="Y9" s="309"/>
      <c r="Z9" s="310">
        <f t="shared" si="3"/>
        <v>86.131386861313857</v>
      </c>
      <c r="AA9" s="311"/>
      <c r="AB9" s="308">
        <f>'1.全体'!AD10</f>
        <v>255</v>
      </c>
      <c r="AC9" s="309"/>
      <c r="AD9" s="309">
        <f t="shared" ref="AD9:AD31" si="13">IF(OR(V9="X",AB9="X"),"X",IF(AND(V9="-",AB9="-"),"-",IF(V9="-",AB9,IF(AB9="-",-V9,AB9-V9))))</f>
        <v>19</v>
      </c>
      <c r="AE9" s="309"/>
      <c r="AF9" s="310">
        <f t="shared" si="4"/>
        <v>93.065693430656935</v>
      </c>
      <c r="AG9" s="310"/>
      <c r="AH9" s="308">
        <f>'1.全体'!AJ10</f>
        <v>279</v>
      </c>
      <c r="AI9" s="309"/>
      <c r="AJ9" s="309">
        <f t="shared" si="5"/>
        <v>24</v>
      </c>
      <c r="AK9" s="309"/>
      <c r="AL9" s="310">
        <f t="shared" si="6"/>
        <v>101.82481751824817</v>
      </c>
      <c r="AM9" s="311"/>
      <c r="AN9" s="308">
        <f>'1.全体'!AP10</f>
        <v>274</v>
      </c>
      <c r="AO9" s="309"/>
      <c r="AP9" s="309">
        <f t="shared" si="7"/>
        <v>-5</v>
      </c>
      <c r="AQ9" s="309"/>
      <c r="AR9" s="310">
        <f t="shared" si="8"/>
        <v>100</v>
      </c>
      <c r="AS9" s="311"/>
      <c r="AT9" s="308">
        <f>'1.全体'!AV10</f>
        <v>232</v>
      </c>
      <c r="AU9" s="309"/>
      <c r="AV9" s="309">
        <f t="shared" si="9"/>
        <v>-42</v>
      </c>
      <c r="AW9" s="309"/>
      <c r="AX9" s="310">
        <f t="shared" ref="AX9:AX18" si="14">IF(ISTEXT($AT9),$AT9,IF(ISTEXT(AV9),AV9,IF(AT9="-",0,AT9/$AT9*100)))</f>
        <v>100</v>
      </c>
      <c r="AY9" s="311"/>
      <c r="AZ9" s="308">
        <v>208</v>
      </c>
      <c r="BA9" s="309"/>
      <c r="BB9" s="309">
        <v>3</v>
      </c>
      <c r="BC9" s="309"/>
      <c r="BD9" s="310">
        <v>100</v>
      </c>
      <c r="BE9" s="311"/>
      <c r="BF9" s="308">
        <v>153</v>
      </c>
      <c r="BG9" s="309"/>
      <c r="BH9" s="309">
        <v>-55</v>
      </c>
      <c r="BI9" s="309"/>
      <c r="BJ9" s="310">
        <v>73.557692307692307</v>
      </c>
      <c r="BK9" s="311"/>
      <c r="BL9" s="339">
        <v>181</v>
      </c>
      <c r="BM9" s="340"/>
      <c r="BN9" s="340">
        <v>28</v>
      </c>
      <c r="BO9" s="340"/>
      <c r="BP9" s="341">
        <v>87.019230769230774</v>
      </c>
      <c r="BQ9" s="316"/>
      <c r="BR9" s="339">
        <v>184</v>
      </c>
      <c r="BS9" s="340"/>
      <c r="BT9" s="340">
        <v>3</v>
      </c>
      <c r="BU9" s="340"/>
      <c r="BV9" s="341">
        <v>88.461538461538453</v>
      </c>
      <c r="BW9" s="316"/>
      <c r="BX9" s="339">
        <v>162</v>
      </c>
      <c r="BY9" s="340"/>
      <c r="BZ9" s="340">
        <v>-22</v>
      </c>
      <c r="CA9" s="340"/>
      <c r="CB9" s="341">
        <v>77.884615384615387</v>
      </c>
      <c r="CC9" s="316"/>
      <c r="CD9" s="17">
        <v>10</v>
      </c>
    </row>
    <row r="10" spans="1:82" ht="22.5" customHeight="1" x14ac:dyDescent="0.15">
      <c r="A10" s="17">
        <v>11</v>
      </c>
      <c r="B10" s="30" t="s">
        <v>42</v>
      </c>
      <c r="C10" s="42"/>
      <c r="D10" s="336">
        <f>'1.全体'!F11</f>
        <v>525</v>
      </c>
      <c r="E10" s="45"/>
      <c r="F10" s="45"/>
      <c r="G10" s="45"/>
      <c r="H10" s="337">
        <f t="shared" si="0"/>
        <v>132.24181360201513</v>
      </c>
      <c r="I10" s="337"/>
      <c r="J10" s="336">
        <f>'1.全体'!L11</f>
        <v>513</v>
      </c>
      <c r="K10" s="45"/>
      <c r="L10" s="45">
        <f t="shared" si="10"/>
        <v>-12</v>
      </c>
      <c r="M10" s="45"/>
      <c r="N10" s="337">
        <f t="shared" si="1"/>
        <v>129.21914357682621</v>
      </c>
      <c r="O10" s="338"/>
      <c r="P10" s="308">
        <f>'1.全体'!R11</f>
        <v>442</v>
      </c>
      <c r="Q10" s="309"/>
      <c r="R10" s="309">
        <f t="shared" si="11"/>
        <v>-71</v>
      </c>
      <c r="S10" s="309"/>
      <c r="T10" s="337">
        <f t="shared" si="2"/>
        <v>111.33501259445843</v>
      </c>
      <c r="U10" s="311"/>
      <c r="V10" s="308">
        <f>'1.全体'!X11</f>
        <v>467</v>
      </c>
      <c r="W10" s="309"/>
      <c r="X10" s="309">
        <f t="shared" si="12"/>
        <v>25</v>
      </c>
      <c r="Y10" s="309"/>
      <c r="Z10" s="310">
        <f t="shared" si="3"/>
        <v>117.63224181360201</v>
      </c>
      <c r="AA10" s="311"/>
      <c r="AB10" s="308">
        <f>'1.全体'!AD11</f>
        <v>421</v>
      </c>
      <c r="AC10" s="309"/>
      <c r="AD10" s="309">
        <f t="shared" si="13"/>
        <v>-46</v>
      </c>
      <c r="AE10" s="309"/>
      <c r="AF10" s="310">
        <f t="shared" si="4"/>
        <v>106.04534005037782</v>
      </c>
      <c r="AG10" s="310"/>
      <c r="AH10" s="308">
        <f>'1.全体'!AJ11</f>
        <v>387</v>
      </c>
      <c r="AI10" s="309"/>
      <c r="AJ10" s="309">
        <f t="shared" si="5"/>
        <v>-34</v>
      </c>
      <c r="AK10" s="309"/>
      <c r="AL10" s="310">
        <f t="shared" si="6"/>
        <v>97.48110831234257</v>
      </c>
      <c r="AM10" s="311"/>
      <c r="AN10" s="308">
        <f>'1.全体'!AP11</f>
        <v>397</v>
      </c>
      <c r="AO10" s="309"/>
      <c r="AP10" s="309">
        <f t="shared" si="7"/>
        <v>10</v>
      </c>
      <c r="AQ10" s="309"/>
      <c r="AR10" s="310">
        <f t="shared" si="8"/>
        <v>100</v>
      </c>
      <c r="AS10" s="311"/>
      <c r="AT10" s="308">
        <f>'1.全体'!AV11</f>
        <v>385</v>
      </c>
      <c r="AU10" s="309"/>
      <c r="AV10" s="309">
        <f t="shared" si="9"/>
        <v>-12</v>
      </c>
      <c r="AW10" s="309"/>
      <c r="AX10" s="310">
        <f t="shared" si="14"/>
        <v>100</v>
      </c>
      <c r="AY10" s="311"/>
      <c r="AZ10" s="308">
        <v>373</v>
      </c>
      <c r="BA10" s="309"/>
      <c r="BB10" s="309">
        <v>10</v>
      </c>
      <c r="BC10" s="309"/>
      <c r="BD10" s="310">
        <v>100</v>
      </c>
      <c r="BE10" s="311"/>
      <c r="BF10" s="308">
        <v>337</v>
      </c>
      <c r="BG10" s="309"/>
      <c r="BH10" s="309">
        <v>-36</v>
      </c>
      <c r="BI10" s="309"/>
      <c r="BJ10" s="310">
        <v>90.348525469168905</v>
      </c>
      <c r="BK10" s="311"/>
      <c r="BL10" s="339">
        <v>353</v>
      </c>
      <c r="BM10" s="340"/>
      <c r="BN10" s="340">
        <v>16</v>
      </c>
      <c r="BO10" s="340"/>
      <c r="BP10" s="341">
        <v>94.638069705093827</v>
      </c>
      <c r="BQ10" s="316"/>
      <c r="BR10" s="339">
        <v>313</v>
      </c>
      <c r="BS10" s="340"/>
      <c r="BT10" s="340">
        <v>-40</v>
      </c>
      <c r="BU10" s="340"/>
      <c r="BV10" s="341">
        <v>83.914209115281508</v>
      </c>
      <c r="BW10" s="316"/>
      <c r="BX10" s="339">
        <v>283</v>
      </c>
      <c r="BY10" s="340"/>
      <c r="BZ10" s="340">
        <v>-30</v>
      </c>
      <c r="CA10" s="340"/>
      <c r="CB10" s="341">
        <v>75.871313672922241</v>
      </c>
      <c r="CC10" s="316"/>
      <c r="CD10" s="17">
        <v>11</v>
      </c>
    </row>
    <row r="11" spans="1:82" ht="22.5" customHeight="1" x14ac:dyDescent="0.15">
      <c r="A11" s="17">
        <v>12</v>
      </c>
      <c r="B11" s="30" t="s">
        <v>280</v>
      </c>
      <c r="C11" s="42"/>
      <c r="D11" s="336">
        <f>'1.全体'!F12</f>
        <v>257</v>
      </c>
      <c r="E11" s="45"/>
      <c r="F11" s="45"/>
      <c r="G11" s="45"/>
      <c r="H11" s="337">
        <f t="shared" si="0"/>
        <v>148.5549132947977</v>
      </c>
      <c r="I11" s="337"/>
      <c r="J11" s="336">
        <f>'1.全体'!L12</f>
        <v>235</v>
      </c>
      <c r="K11" s="45"/>
      <c r="L11" s="45">
        <f t="shared" si="10"/>
        <v>-22</v>
      </c>
      <c r="M11" s="45"/>
      <c r="N11" s="337">
        <f t="shared" si="1"/>
        <v>135.83815028901734</v>
      </c>
      <c r="O11" s="338"/>
      <c r="P11" s="308">
        <f>'1.全体'!R12</f>
        <v>227</v>
      </c>
      <c r="Q11" s="309"/>
      <c r="R11" s="309">
        <f t="shared" si="11"/>
        <v>-8</v>
      </c>
      <c r="S11" s="309"/>
      <c r="T11" s="337">
        <f t="shared" si="2"/>
        <v>131.21387283236993</v>
      </c>
      <c r="U11" s="311"/>
      <c r="V11" s="308">
        <f>'1.全体'!X12</f>
        <v>200</v>
      </c>
      <c r="W11" s="309"/>
      <c r="X11" s="309">
        <f t="shared" si="12"/>
        <v>-27</v>
      </c>
      <c r="Y11" s="309"/>
      <c r="Z11" s="310">
        <f t="shared" si="3"/>
        <v>115.60693641618498</v>
      </c>
      <c r="AA11" s="311"/>
      <c r="AB11" s="308">
        <f>'1.全体'!AD12</f>
        <v>223</v>
      </c>
      <c r="AC11" s="309"/>
      <c r="AD11" s="309">
        <f t="shared" si="13"/>
        <v>23</v>
      </c>
      <c r="AE11" s="309"/>
      <c r="AF11" s="310">
        <f t="shared" si="4"/>
        <v>128.90173410404623</v>
      </c>
      <c r="AG11" s="310"/>
      <c r="AH11" s="308">
        <f>'1.全体'!AJ12</f>
        <v>183</v>
      </c>
      <c r="AI11" s="309"/>
      <c r="AJ11" s="309">
        <f t="shared" si="5"/>
        <v>-40</v>
      </c>
      <c r="AK11" s="309"/>
      <c r="AL11" s="310">
        <f t="shared" si="6"/>
        <v>105.78034682080926</v>
      </c>
      <c r="AM11" s="311"/>
      <c r="AN11" s="308">
        <f>'1.全体'!AP12</f>
        <v>173</v>
      </c>
      <c r="AO11" s="309"/>
      <c r="AP11" s="309">
        <f t="shared" si="7"/>
        <v>-10</v>
      </c>
      <c r="AQ11" s="309"/>
      <c r="AR11" s="310">
        <f t="shared" si="8"/>
        <v>100</v>
      </c>
      <c r="AS11" s="311"/>
      <c r="AT11" s="308">
        <f>'1.全体'!AV12</f>
        <v>171</v>
      </c>
      <c r="AU11" s="309"/>
      <c r="AV11" s="309">
        <f t="shared" si="9"/>
        <v>-2</v>
      </c>
      <c r="AW11" s="309"/>
      <c r="AX11" s="310">
        <f t="shared" si="14"/>
        <v>100</v>
      </c>
      <c r="AY11" s="311"/>
      <c r="AZ11" s="308">
        <v>182</v>
      </c>
      <c r="BA11" s="309"/>
      <c r="BB11" s="309">
        <v>8</v>
      </c>
      <c r="BC11" s="309"/>
      <c r="BD11" s="310">
        <v>100</v>
      </c>
      <c r="BE11" s="311"/>
      <c r="BF11" s="308">
        <v>172</v>
      </c>
      <c r="BG11" s="309"/>
      <c r="BH11" s="309">
        <v>-10</v>
      </c>
      <c r="BI11" s="309"/>
      <c r="BJ11" s="310">
        <v>94.505494505494497</v>
      </c>
      <c r="BK11" s="311"/>
      <c r="BL11" s="339">
        <v>168</v>
      </c>
      <c r="BM11" s="340"/>
      <c r="BN11" s="340">
        <v>-4</v>
      </c>
      <c r="BO11" s="340"/>
      <c r="BP11" s="341">
        <v>92.307692307692307</v>
      </c>
      <c r="BQ11" s="316"/>
      <c r="BR11" s="339">
        <v>166</v>
      </c>
      <c r="BS11" s="340"/>
      <c r="BT11" s="340">
        <v>-2</v>
      </c>
      <c r="BU11" s="340"/>
      <c r="BV11" s="341">
        <v>91.208791208791212</v>
      </c>
      <c r="BW11" s="316"/>
      <c r="BX11" s="339">
        <v>171</v>
      </c>
      <c r="BY11" s="340"/>
      <c r="BZ11" s="340">
        <v>5</v>
      </c>
      <c r="CA11" s="340"/>
      <c r="CB11" s="341">
        <v>93.956043956043956</v>
      </c>
      <c r="CC11" s="316"/>
      <c r="CD11" s="17">
        <v>12</v>
      </c>
    </row>
    <row r="12" spans="1:82" ht="22.5" customHeight="1" x14ac:dyDescent="0.15">
      <c r="A12" s="17">
        <v>13</v>
      </c>
      <c r="B12" s="30" t="s">
        <v>74</v>
      </c>
      <c r="C12" s="42"/>
      <c r="D12" s="336">
        <f>'1.全体'!F13</f>
        <v>252</v>
      </c>
      <c r="E12" s="45"/>
      <c r="F12" s="45"/>
      <c r="G12" s="45"/>
      <c r="H12" s="337">
        <f t="shared" si="0"/>
        <v>113.00448430493273</v>
      </c>
      <c r="I12" s="337"/>
      <c r="J12" s="336">
        <f>'1.全体'!L13</f>
        <v>236</v>
      </c>
      <c r="K12" s="45"/>
      <c r="L12" s="45">
        <f t="shared" si="10"/>
        <v>-16</v>
      </c>
      <c r="M12" s="45"/>
      <c r="N12" s="337">
        <f t="shared" si="1"/>
        <v>105.82959641255604</v>
      </c>
      <c r="O12" s="338"/>
      <c r="P12" s="308">
        <f>'1.全体'!R13</f>
        <v>231</v>
      </c>
      <c r="Q12" s="309"/>
      <c r="R12" s="309">
        <f t="shared" si="11"/>
        <v>-5</v>
      </c>
      <c r="S12" s="309"/>
      <c r="T12" s="337">
        <f t="shared" si="2"/>
        <v>103.58744394618836</v>
      </c>
      <c r="U12" s="311"/>
      <c r="V12" s="308">
        <f>'1.全体'!X13</f>
        <v>247</v>
      </c>
      <c r="W12" s="309"/>
      <c r="X12" s="309">
        <f t="shared" si="12"/>
        <v>16</v>
      </c>
      <c r="Y12" s="309"/>
      <c r="Z12" s="310">
        <f t="shared" si="3"/>
        <v>110.76233183856503</v>
      </c>
      <c r="AA12" s="311"/>
      <c r="AB12" s="308">
        <f>'1.全体'!AD13</f>
        <v>257</v>
      </c>
      <c r="AC12" s="309"/>
      <c r="AD12" s="309">
        <f t="shared" si="13"/>
        <v>10</v>
      </c>
      <c r="AE12" s="309"/>
      <c r="AF12" s="310">
        <f t="shared" si="4"/>
        <v>115.24663677130044</v>
      </c>
      <c r="AG12" s="310"/>
      <c r="AH12" s="308">
        <f>'1.全体'!AJ13</f>
        <v>248</v>
      </c>
      <c r="AI12" s="309"/>
      <c r="AJ12" s="309">
        <f t="shared" si="5"/>
        <v>-9</v>
      </c>
      <c r="AK12" s="309"/>
      <c r="AL12" s="310">
        <f t="shared" si="6"/>
        <v>111.21076233183858</v>
      </c>
      <c r="AM12" s="311"/>
      <c r="AN12" s="308">
        <f>'1.全体'!AP13</f>
        <v>223</v>
      </c>
      <c r="AO12" s="309"/>
      <c r="AP12" s="309">
        <f t="shared" si="7"/>
        <v>-25</v>
      </c>
      <c r="AQ12" s="309"/>
      <c r="AR12" s="310">
        <f t="shared" si="8"/>
        <v>100</v>
      </c>
      <c r="AS12" s="311"/>
      <c r="AT12" s="308">
        <f>'1.全体'!AV13</f>
        <v>186</v>
      </c>
      <c r="AU12" s="309"/>
      <c r="AV12" s="309">
        <f t="shared" si="9"/>
        <v>-37</v>
      </c>
      <c r="AW12" s="309"/>
      <c r="AX12" s="310">
        <f t="shared" si="14"/>
        <v>100</v>
      </c>
      <c r="AY12" s="311"/>
      <c r="AZ12" s="308">
        <v>129</v>
      </c>
      <c r="BA12" s="309"/>
      <c r="BB12" s="309">
        <v>-1</v>
      </c>
      <c r="BC12" s="309"/>
      <c r="BD12" s="310">
        <v>100</v>
      </c>
      <c r="BE12" s="311"/>
      <c r="BF12" s="308">
        <v>120</v>
      </c>
      <c r="BG12" s="309"/>
      <c r="BH12" s="309">
        <v>-9</v>
      </c>
      <c r="BI12" s="309"/>
      <c r="BJ12" s="310">
        <v>93.023255813953483</v>
      </c>
      <c r="BK12" s="311"/>
      <c r="BL12" s="339">
        <v>127</v>
      </c>
      <c r="BM12" s="340"/>
      <c r="BN12" s="340">
        <v>7</v>
      </c>
      <c r="BO12" s="340"/>
      <c r="BP12" s="341">
        <v>98.449612403100772</v>
      </c>
      <c r="BQ12" s="316"/>
      <c r="BR12" s="339">
        <v>118</v>
      </c>
      <c r="BS12" s="340"/>
      <c r="BT12" s="340">
        <v>-9</v>
      </c>
      <c r="BU12" s="340"/>
      <c r="BV12" s="341">
        <v>91.472868217054256</v>
      </c>
      <c r="BW12" s="316"/>
      <c r="BX12" s="339">
        <v>125</v>
      </c>
      <c r="BY12" s="340"/>
      <c r="BZ12" s="340">
        <v>7</v>
      </c>
      <c r="CA12" s="340"/>
      <c r="CB12" s="341">
        <v>96.899224806201545</v>
      </c>
      <c r="CC12" s="316"/>
      <c r="CD12" s="17">
        <v>13</v>
      </c>
    </row>
    <row r="13" spans="1:82" ht="22.5" customHeight="1" x14ac:dyDescent="0.15">
      <c r="A13" s="17">
        <v>14</v>
      </c>
      <c r="B13" s="28" t="s">
        <v>75</v>
      </c>
      <c r="C13" s="42"/>
      <c r="D13" s="336">
        <f>'1.全体'!F14</f>
        <v>256</v>
      </c>
      <c r="E13" s="45"/>
      <c r="F13" s="45"/>
      <c r="G13" s="45"/>
      <c r="H13" s="337">
        <f t="shared" si="0"/>
        <v>90.780141843971634</v>
      </c>
      <c r="I13" s="337"/>
      <c r="J13" s="336">
        <f>'1.全体'!L14</f>
        <v>259</v>
      </c>
      <c r="K13" s="45"/>
      <c r="L13" s="45">
        <f t="shared" si="10"/>
        <v>3</v>
      </c>
      <c r="M13" s="45"/>
      <c r="N13" s="337">
        <f t="shared" si="1"/>
        <v>91.843971631205676</v>
      </c>
      <c r="O13" s="338"/>
      <c r="P13" s="308">
        <f>'1.全体'!R14</f>
        <v>242</v>
      </c>
      <c r="Q13" s="309"/>
      <c r="R13" s="309">
        <f t="shared" si="11"/>
        <v>-17</v>
      </c>
      <c r="S13" s="309"/>
      <c r="T13" s="337">
        <f t="shared" si="2"/>
        <v>85.815602836879435</v>
      </c>
      <c r="U13" s="311"/>
      <c r="V13" s="308">
        <f>'1.全体'!X14</f>
        <v>242</v>
      </c>
      <c r="W13" s="309"/>
      <c r="X13" s="309">
        <f t="shared" si="12"/>
        <v>0</v>
      </c>
      <c r="Y13" s="309"/>
      <c r="Z13" s="310">
        <f t="shared" si="3"/>
        <v>85.815602836879435</v>
      </c>
      <c r="AA13" s="311"/>
      <c r="AB13" s="308">
        <f>'1.全体'!AD14</f>
        <v>241</v>
      </c>
      <c r="AC13" s="309"/>
      <c r="AD13" s="309">
        <f t="shared" si="13"/>
        <v>-1</v>
      </c>
      <c r="AE13" s="309"/>
      <c r="AF13" s="310">
        <f t="shared" si="4"/>
        <v>85.460992907801412</v>
      </c>
      <c r="AG13" s="310"/>
      <c r="AH13" s="308">
        <f>'1.全体'!AJ14</f>
        <v>253</v>
      </c>
      <c r="AI13" s="309"/>
      <c r="AJ13" s="309">
        <f t="shared" si="5"/>
        <v>12</v>
      </c>
      <c r="AK13" s="309"/>
      <c r="AL13" s="310">
        <f t="shared" si="6"/>
        <v>89.716312056737593</v>
      </c>
      <c r="AM13" s="311"/>
      <c r="AN13" s="308">
        <f>'1.全体'!AP14</f>
        <v>282</v>
      </c>
      <c r="AO13" s="309"/>
      <c r="AP13" s="309">
        <f t="shared" si="7"/>
        <v>29</v>
      </c>
      <c r="AQ13" s="309"/>
      <c r="AR13" s="310">
        <f t="shared" si="8"/>
        <v>100</v>
      </c>
      <c r="AS13" s="311"/>
      <c r="AT13" s="308">
        <f>'1.全体'!AV14</f>
        <v>280</v>
      </c>
      <c r="AU13" s="309"/>
      <c r="AV13" s="309">
        <f t="shared" si="9"/>
        <v>-2</v>
      </c>
      <c r="AW13" s="309"/>
      <c r="AX13" s="310">
        <f t="shared" si="14"/>
        <v>100</v>
      </c>
      <c r="AY13" s="311"/>
      <c r="AZ13" s="308">
        <v>281</v>
      </c>
      <c r="BA13" s="309"/>
      <c r="BB13" s="309">
        <v>-5</v>
      </c>
      <c r="BC13" s="309"/>
      <c r="BD13" s="310">
        <v>100</v>
      </c>
      <c r="BE13" s="311"/>
      <c r="BF13" s="308">
        <v>315</v>
      </c>
      <c r="BG13" s="309"/>
      <c r="BH13" s="309">
        <v>34</v>
      </c>
      <c r="BI13" s="309"/>
      <c r="BJ13" s="310">
        <v>112.09964412811388</v>
      </c>
      <c r="BK13" s="311"/>
      <c r="BL13" s="339">
        <v>291</v>
      </c>
      <c r="BM13" s="340"/>
      <c r="BN13" s="340">
        <v>-24</v>
      </c>
      <c r="BO13" s="340"/>
      <c r="BP13" s="341">
        <v>103.55871886120997</v>
      </c>
      <c r="BQ13" s="316"/>
      <c r="BR13" s="339">
        <v>295</v>
      </c>
      <c r="BS13" s="340"/>
      <c r="BT13" s="340">
        <v>4</v>
      </c>
      <c r="BU13" s="340"/>
      <c r="BV13" s="341">
        <v>104.98220640569396</v>
      </c>
      <c r="BW13" s="316"/>
      <c r="BX13" s="339">
        <v>330</v>
      </c>
      <c r="BY13" s="340"/>
      <c r="BZ13" s="340">
        <v>35</v>
      </c>
      <c r="CA13" s="340"/>
      <c r="CB13" s="341">
        <v>117.43772241992883</v>
      </c>
      <c r="CC13" s="316"/>
      <c r="CD13" s="17">
        <v>14</v>
      </c>
    </row>
    <row r="14" spans="1:82" ht="22.5" customHeight="1" x14ac:dyDescent="0.15">
      <c r="A14" s="17">
        <v>15</v>
      </c>
      <c r="B14" s="28" t="s">
        <v>43</v>
      </c>
      <c r="C14" s="42"/>
      <c r="D14" s="336">
        <f>'1.全体'!F15</f>
        <v>143</v>
      </c>
      <c r="E14" s="45"/>
      <c r="F14" s="45"/>
      <c r="G14" s="45"/>
      <c r="H14" s="337">
        <f t="shared" si="0"/>
        <v>255.35714285714283</v>
      </c>
      <c r="I14" s="337"/>
      <c r="J14" s="336">
        <f>'1.全体'!L15</f>
        <v>150</v>
      </c>
      <c r="K14" s="45"/>
      <c r="L14" s="45">
        <f t="shared" si="10"/>
        <v>7</v>
      </c>
      <c r="M14" s="45"/>
      <c r="N14" s="337">
        <f t="shared" si="1"/>
        <v>267.85714285714283</v>
      </c>
      <c r="O14" s="338"/>
      <c r="P14" s="308">
        <f>'1.全体'!R15</f>
        <v>116</v>
      </c>
      <c r="Q14" s="309"/>
      <c r="R14" s="309">
        <f t="shared" si="11"/>
        <v>-34</v>
      </c>
      <c r="S14" s="309"/>
      <c r="T14" s="337">
        <f t="shared" si="2"/>
        <v>207.14285714285717</v>
      </c>
      <c r="U14" s="311"/>
      <c r="V14" s="308">
        <f>'1.全体'!X15</f>
        <v>98</v>
      </c>
      <c r="W14" s="309"/>
      <c r="X14" s="309">
        <f t="shared" si="12"/>
        <v>-18</v>
      </c>
      <c r="Y14" s="309"/>
      <c r="Z14" s="310">
        <f t="shared" si="3"/>
        <v>175</v>
      </c>
      <c r="AA14" s="311"/>
      <c r="AB14" s="308">
        <f>'1.全体'!AD15</f>
        <v>96</v>
      </c>
      <c r="AC14" s="309"/>
      <c r="AD14" s="309">
        <f t="shared" si="13"/>
        <v>-2</v>
      </c>
      <c r="AE14" s="309"/>
      <c r="AF14" s="310">
        <f t="shared" si="4"/>
        <v>171.42857142857142</v>
      </c>
      <c r="AG14" s="310"/>
      <c r="AH14" s="308">
        <f>'1.全体'!AJ15</f>
        <v>83</v>
      </c>
      <c r="AI14" s="309"/>
      <c r="AJ14" s="309">
        <f t="shared" si="5"/>
        <v>-13</v>
      </c>
      <c r="AK14" s="309"/>
      <c r="AL14" s="310">
        <f t="shared" si="6"/>
        <v>148.21428571428572</v>
      </c>
      <c r="AM14" s="311"/>
      <c r="AN14" s="308">
        <f>'1.全体'!AP15</f>
        <v>56</v>
      </c>
      <c r="AO14" s="309"/>
      <c r="AP14" s="309">
        <f t="shared" si="7"/>
        <v>-27</v>
      </c>
      <c r="AQ14" s="309"/>
      <c r="AR14" s="310">
        <f t="shared" si="8"/>
        <v>100</v>
      </c>
      <c r="AS14" s="311"/>
      <c r="AT14" s="308">
        <f>'1.全体'!AV15</f>
        <v>51</v>
      </c>
      <c r="AU14" s="309"/>
      <c r="AV14" s="309">
        <f t="shared" si="9"/>
        <v>-5</v>
      </c>
      <c r="AW14" s="309"/>
      <c r="AX14" s="310">
        <f t="shared" si="14"/>
        <v>100</v>
      </c>
      <c r="AY14" s="311"/>
      <c r="AZ14" s="308">
        <v>34</v>
      </c>
      <c r="BA14" s="309"/>
      <c r="BB14" s="309">
        <v>-16</v>
      </c>
      <c r="BC14" s="309"/>
      <c r="BD14" s="310">
        <v>100</v>
      </c>
      <c r="BE14" s="311"/>
      <c r="BF14" s="308">
        <v>40</v>
      </c>
      <c r="BG14" s="309"/>
      <c r="BH14" s="309">
        <v>6</v>
      </c>
      <c r="BI14" s="309"/>
      <c r="BJ14" s="310">
        <v>117.64705882352942</v>
      </c>
      <c r="BK14" s="311"/>
      <c r="BL14" s="339">
        <v>30</v>
      </c>
      <c r="BM14" s="340"/>
      <c r="BN14" s="340">
        <v>-10</v>
      </c>
      <c r="BO14" s="340"/>
      <c r="BP14" s="341">
        <v>88.235294117647058</v>
      </c>
      <c r="BQ14" s="316"/>
      <c r="BR14" s="339">
        <v>39</v>
      </c>
      <c r="BS14" s="340"/>
      <c r="BT14" s="340">
        <v>9</v>
      </c>
      <c r="BU14" s="340"/>
      <c r="BV14" s="341">
        <v>114.70588235294117</v>
      </c>
      <c r="BW14" s="316"/>
      <c r="BX14" s="339">
        <v>47</v>
      </c>
      <c r="BY14" s="340"/>
      <c r="BZ14" s="340">
        <v>8</v>
      </c>
      <c r="CA14" s="340"/>
      <c r="CB14" s="341">
        <v>138.23529411764704</v>
      </c>
      <c r="CC14" s="316"/>
      <c r="CD14" s="17">
        <v>15</v>
      </c>
    </row>
    <row r="15" spans="1:82" ht="22.5" customHeight="1" x14ac:dyDescent="0.15">
      <c r="A15" s="17">
        <v>16</v>
      </c>
      <c r="B15" s="28" t="s">
        <v>44</v>
      </c>
      <c r="C15" s="42"/>
      <c r="D15" s="336">
        <f>'1.全体'!F16</f>
        <v>128</v>
      </c>
      <c r="E15" s="45"/>
      <c r="F15" s="45"/>
      <c r="G15" s="45"/>
      <c r="H15" s="337">
        <f t="shared" si="0"/>
        <v>104.91803278688525</v>
      </c>
      <c r="I15" s="337"/>
      <c r="J15" s="336">
        <f>'1.全体'!L16</f>
        <v>127</v>
      </c>
      <c r="K15" s="45"/>
      <c r="L15" s="45">
        <f t="shared" si="10"/>
        <v>-1</v>
      </c>
      <c r="M15" s="45"/>
      <c r="N15" s="337">
        <f t="shared" si="1"/>
        <v>104.09836065573769</v>
      </c>
      <c r="O15" s="338"/>
      <c r="P15" s="308">
        <f>'1.全体'!R16</f>
        <v>132</v>
      </c>
      <c r="Q15" s="309"/>
      <c r="R15" s="309">
        <f t="shared" si="11"/>
        <v>5</v>
      </c>
      <c r="S15" s="309"/>
      <c r="T15" s="337">
        <f t="shared" si="2"/>
        <v>108.19672131147541</v>
      </c>
      <c r="U15" s="311"/>
      <c r="V15" s="308">
        <f>'1.全体'!X16</f>
        <v>124</v>
      </c>
      <c r="W15" s="309"/>
      <c r="X15" s="309">
        <f t="shared" si="12"/>
        <v>-8</v>
      </c>
      <c r="Y15" s="309"/>
      <c r="Z15" s="310">
        <f t="shared" si="3"/>
        <v>101.63934426229508</v>
      </c>
      <c r="AA15" s="311"/>
      <c r="AB15" s="308">
        <f>'1.全体'!AD16</f>
        <v>119</v>
      </c>
      <c r="AC15" s="309"/>
      <c r="AD15" s="309">
        <f t="shared" si="13"/>
        <v>-5</v>
      </c>
      <c r="AE15" s="309"/>
      <c r="AF15" s="310">
        <f t="shared" si="4"/>
        <v>97.540983606557376</v>
      </c>
      <c r="AG15" s="310"/>
      <c r="AH15" s="308">
        <f>'1.全体'!AJ16</f>
        <v>117</v>
      </c>
      <c r="AI15" s="309"/>
      <c r="AJ15" s="309">
        <f t="shared" si="5"/>
        <v>-2</v>
      </c>
      <c r="AK15" s="309"/>
      <c r="AL15" s="310">
        <f t="shared" si="6"/>
        <v>95.901639344262293</v>
      </c>
      <c r="AM15" s="311"/>
      <c r="AN15" s="308">
        <f>'1.全体'!AP16</f>
        <v>122</v>
      </c>
      <c r="AO15" s="309"/>
      <c r="AP15" s="309">
        <f t="shared" si="7"/>
        <v>5</v>
      </c>
      <c r="AQ15" s="309"/>
      <c r="AR15" s="310">
        <f t="shared" si="8"/>
        <v>100</v>
      </c>
      <c r="AS15" s="311"/>
      <c r="AT15" s="308">
        <f>'1.全体'!AV16</f>
        <v>129</v>
      </c>
      <c r="AU15" s="309"/>
      <c r="AV15" s="309">
        <f t="shared" si="9"/>
        <v>7</v>
      </c>
      <c r="AW15" s="309"/>
      <c r="AX15" s="310">
        <f t="shared" si="14"/>
        <v>100</v>
      </c>
      <c r="AY15" s="311"/>
      <c r="AZ15" s="308">
        <v>125</v>
      </c>
      <c r="BA15" s="309"/>
      <c r="BB15" s="309">
        <v>2</v>
      </c>
      <c r="BC15" s="309"/>
      <c r="BD15" s="310">
        <v>100</v>
      </c>
      <c r="BE15" s="311"/>
      <c r="BF15" s="308">
        <v>106</v>
      </c>
      <c r="BG15" s="309"/>
      <c r="BH15" s="309">
        <v>-19</v>
      </c>
      <c r="BI15" s="309"/>
      <c r="BJ15" s="310">
        <v>84.8</v>
      </c>
      <c r="BK15" s="311"/>
      <c r="BL15" s="339">
        <v>122</v>
      </c>
      <c r="BM15" s="340"/>
      <c r="BN15" s="340">
        <v>16</v>
      </c>
      <c r="BO15" s="340"/>
      <c r="BP15" s="341">
        <v>97.6</v>
      </c>
      <c r="BQ15" s="316"/>
      <c r="BR15" s="339">
        <v>122</v>
      </c>
      <c r="BS15" s="340"/>
      <c r="BT15" s="340">
        <v>0</v>
      </c>
      <c r="BU15" s="340"/>
      <c r="BV15" s="341">
        <v>97.6</v>
      </c>
      <c r="BW15" s="316"/>
      <c r="BX15" s="339">
        <v>117</v>
      </c>
      <c r="BY15" s="340"/>
      <c r="BZ15" s="340">
        <v>-5</v>
      </c>
      <c r="CA15" s="340"/>
      <c r="CB15" s="341">
        <v>93.600000000000009</v>
      </c>
      <c r="CC15" s="316"/>
      <c r="CD15" s="17">
        <v>16</v>
      </c>
    </row>
    <row r="16" spans="1:82" ht="22.5" customHeight="1" x14ac:dyDescent="0.15">
      <c r="A16" s="17">
        <v>17</v>
      </c>
      <c r="B16" s="28" t="s">
        <v>76</v>
      </c>
      <c r="C16" s="42"/>
      <c r="D16" s="336" t="str">
        <f>'1.全体'!F17</f>
        <v>-</v>
      </c>
      <c r="E16" s="45"/>
      <c r="F16" s="45"/>
      <c r="G16" s="45"/>
      <c r="H16" s="337" t="s">
        <v>272</v>
      </c>
      <c r="I16" s="337"/>
      <c r="J16" s="336" t="str">
        <f>'1.全体'!L17</f>
        <v>-</v>
      </c>
      <c r="K16" s="45"/>
      <c r="L16" s="45" t="str">
        <f t="shared" si="10"/>
        <v>-</v>
      </c>
      <c r="M16" s="45"/>
      <c r="N16" s="337" t="s">
        <v>272</v>
      </c>
      <c r="O16" s="338"/>
      <c r="P16" s="308" t="str">
        <f>'1.全体'!R17</f>
        <v>-</v>
      </c>
      <c r="Q16" s="309"/>
      <c r="R16" s="309" t="str">
        <f t="shared" si="11"/>
        <v>-</v>
      </c>
      <c r="S16" s="309"/>
      <c r="T16" s="337" t="s">
        <v>272</v>
      </c>
      <c r="U16" s="311"/>
      <c r="V16" s="308" t="str">
        <f>'1.全体'!X17</f>
        <v>-</v>
      </c>
      <c r="W16" s="309"/>
      <c r="X16" s="309" t="str">
        <f t="shared" si="12"/>
        <v>-</v>
      </c>
      <c r="Y16" s="309"/>
      <c r="Z16" s="342" t="s">
        <v>273</v>
      </c>
      <c r="AA16" s="311"/>
      <c r="AB16" s="308" t="str">
        <f>'1.全体'!AD17</f>
        <v>-</v>
      </c>
      <c r="AC16" s="309"/>
      <c r="AD16" s="309" t="str">
        <f t="shared" si="13"/>
        <v>-</v>
      </c>
      <c r="AE16" s="309"/>
      <c r="AF16" s="310" t="s">
        <v>272</v>
      </c>
      <c r="AG16" s="310"/>
      <c r="AH16" s="308">
        <f>'1.全体'!AJ17</f>
        <v>7</v>
      </c>
      <c r="AI16" s="309"/>
      <c r="AJ16" s="309">
        <f t="shared" si="5"/>
        <v>7</v>
      </c>
      <c r="AK16" s="309"/>
      <c r="AL16" s="310">
        <f t="shared" si="6"/>
        <v>175</v>
      </c>
      <c r="AM16" s="311"/>
      <c r="AN16" s="308">
        <f>'1.全体'!AP17</f>
        <v>4</v>
      </c>
      <c r="AO16" s="309"/>
      <c r="AP16" s="309">
        <f t="shared" si="7"/>
        <v>-3</v>
      </c>
      <c r="AQ16" s="309"/>
      <c r="AR16" s="310">
        <f t="shared" si="8"/>
        <v>100</v>
      </c>
      <c r="AS16" s="311"/>
      <c r="AT16" s="308">
        <f>'1.全体'!AV17</f>
        <v>4</v>
      </c>
      <c r="AU16" s="309"/>
      <c r="AV16" s="309">
        <f t="shared" si="9"/>
        <v>0</v>
      </c>
      <c r="AW16" s="309"/>
      <c r="AX16" s="310">
        <f t="shared" si="14"/>
        <v>100</v>
      </c>
      <c r="AY16" s="311"/>
      <c r="AZ16" s="308">
        <v>24</v>
      </c>
      <c r="BA16" s="309"/>
      <c r="BB16" s="309">
        <v>24</v>
      </c>
      <c r="BC16" s="309"/>
      <c r="BD16" s="310">
        <v>100</v>
      </c>
      <c r="BE16" s="311"/>
      <c r="BF16" s="308">
        <v>22</v>
      </c>
      <c r="BG16" s="309"/>
      <c r="BH16" s="309">
        <v>-2</v>
      </c>
      <c r="BI16" s="309"/>
      <c r="BJ16" s="310">
        <v>91.7</v>
      </c>
      <c r="BK16" s="311"/>
      <c r="BL16" s="339">
        <v>21</v>
      </c>
      <c r="BM16" s="340"/>
      <c r="BN16" s="340">
        <v>-1</v>
      </c>
      <c r="BO16" s="340"/>
      <c r="BP16" s="341">
        <v>87.5</v>
      </c>
      <c r="BQ16" s="316"/>
      <c r="BR16" s="339">
        <v>23</v>
      </c>
      <c r="BS16" s="340"/>
      <c r="BT16" s="340">
        <v>2</v>
      </c>
      <c r="BU16" s="340"/>
      <c r="BV16" s="341">
        <v>95.833333333333343</v>
      </c>
      <c r="BW16" s="316"/>
      <c r="BX16" s="339">
        <v>23</v>
      </c>
      <c r="BY16" s="340"/>
      <c r="BZ16" s="340">
        <v>0</v>
      </c>
      <c r="CA16" s="340"/>
      <c r="CB16" s="341">
        <v>95.833333333333343</v>
      </c>
      <c r="CC16" s="316"/>
      <c r="CD16" s="17">
        <v>17</v>
      </c>
    </row>
    <row r="17" spans="1:82" ht="22.5" customHeight="1" x14ac:dyDescent="0.15">
      <c r="A17" s="17">
        <v>18</v>
      </c>
      <c r="B17" s="28" t="s">
        <v>77</v>
      </c>
      <c r="C17" s="42"/>
      <c r="D17" s="336">
        <f>'1.全体'!F18</f>
        <v>714</v>
      </c>
      <c r="E17" s="45"/>
      <c r="F17" s="45"/>
      <c r="G17" s="45"/>
      <c r="H17" s="337">
        <f>IF(ISTEXT($AN17),$AN17,IF(ISTEXT(F17),F17,IF(D17="-","-",D17/$AN17*100)))</f>
        <v>114.24000000000001</v>
      </c>
      <c r="I17" s="337"/>
      <c r="J17" s="336">
        <f>'1.全体'!L18</f>
        <v>713</v>
      </c>
      <c r="K17" s="45"/>
      <c r="L17" s="45">
        <f t="shared" si="10"/>
        <v>-1</v>
      </c>
      <c r="M17" s="45"/>
      <c r="N17" s="337">
        <f>IF(ISTEXT($AN17),$AN17,IF(ISTEXT(L17),L17,IF(J17="-",0,J17/$AN17*100)))</f>
        <v>114.08</v>
      </c>
      <c r="O17" s="338"/>
      <c r="P17" s="308">
        <f>'1.全体'!R18</f>
        <v>683</v>
      </c>
      <c r="Q17" s="309"/>
      <c r="R17" s="309">
        <f t="shared" si="11"/>
        <v>-30</v>
      </c>
      <c r="S17" s="309"/>
      <c r="T17" s="337">
        <f>IF(ISTEXT($AN17),$AN17,IF(ISTEXT(R17),R17,IF(P17="-",0,P17/$AN17*100)))</f>
        <v>109.28</v>
      </c>
      <c r="U17" s="311"/>
      <c r="V17" s="308">
        <f>'1.全体'!X18</f>
        <v>665</v>
      </c>
      <c r="W17" s="309"/>
      <c r="X17" s="309">
        <f t="shared" si="12"/>
        <v>-18</v>
      </c>
      <c r="Y17" s="309"/>
      <c r="Z17" s="310">
        <f>IF(ISTEXT($AN17),$AN17,IF(ISTEXT(X17),X17,IF(V17="-",0,V17/$AN17*100)))</f>
        <v>106.4</v>
      </c>
      <c r="AA17" s="311"/>
      <c r="AB17" s="308">
        <f>'1.全体'!AD18</f>
        <v>643</v>
      </c>
      <c r="AC17" s="309"/>
      <c r="AD17" s="309">
        <f t="shared" si="13"/>
        <v>-22</v>
      </c>
      <c r="AE17" s="309"/>
      <c r="AF17" s="310">
        <f t="shared" ref="AF17:AF29" si="15">IF(ISTEXT($AN17),$AN17,IF(ISTEXT(AD17),AD17,IF(AB17="-",0,AB17/$AN17*100)))</f>
        <v>102.88</v>
      </c>
      <c r="AG17" s="310"/>
      <c r="AH17" s="308">
        <f>'1.全体'!AJ18</f>
        <v>662</v>
      </c>
      <c r="AI17" s="309"/>
      <c r="AJ17" s="309">
        <f t="shared" si="5"/>
        <v>19</v>
      </c>
      <c r="AK17" s="309"/>
      <c r="AL17" s="310">
        <f t="shared" si="6"/>
        <v>105.91999999999999</v>
      </c>
      <c r="AM17" s="311"/>
      <c r="AN17" s="308">
        <f>'1.全体'!AP18</f>
        <v>625</v>
      </c>
      <c r="AO17" s="309"/>
      <c r="AP17" s="309">
        <f t="shared" si="7"/>
        <v>-37</v>
      </c>
      <c r="AQ17" s="309"/>
      <c r="AR17" s="310">
        <f t="shared" si="8"/>
        <v>100</v>
      </c>
      <c r="AS17" s="311"/>
      <c r="AT17" s="308">
        <f>'1.全体'!AV18</f>
        <v>565</v>
      </c>
      <c r="AU17" s="309"/>
      <c r="AV17" s="309">
        <f t="shared" si="9"/>
        <v>-60</v>
      </c>
      <c r="AW17" s="309"/>
      <c r="AX17" s="310">
        <f t="shared" si="14"/>
        <v>100</v>
      </c>
      <c r="AY17" s="311"/>
      <c r="AZ17" s="308">
        <v>659</v>
      </c>
      <c r="BA17" s="309"/>
      <c r="BB17" s="309">
        <v>87</v>
      </c>
      <c r="BC17" s="309"/>
      <c r="BD17" s="310">
        <v>100</v>
      </c>
      <c r="BE17" s="311"/>
      <c r="BF17" s="308">
        <v>685</v>
      </c>
      <c r="BG17" s="309"/>
      <c r="BH17" s="309">
        <v>26</v>
      </c>
      <c r="BI17" s="309"/>
      <c r="BJ17" s="310">
        <v>103.9453717754173</v>
      </c>
      <c r="BK17" s="311"/>
      <c r="BL17" s="339">
        <v>760</v>
      </c>
      <c r="BM17" s="340"/>
      <c r="BN17" s="340">
        <v>75</v>
      </c>
      <c r="BO17" s="340"/>
      <c r="BP17" s="341">
        <v>115.32625189681336</v>
      </c>
      <c r="BQ17" s="316"/>
      <c r="BR17" s="339">
        <v>749</v>
      </c>
      <c r="BS17" s="340"/>
      <c r="BT17" s="340">
        <v>-11</v>
      </c>
      <c r="BU17" s="340"/>
      <c r="BV17" s="341">
        <v>113.65705614567527</v>
      </c>
      <c r="BW17" s="316"/>
      <c r="BX17" s="339">
        <v>764</v>
      </c>
      <c r="BY17" s="340"/>
      <c r="BZ17" s="340">
        <v>15</v>
      </c>
      <c r="CA17" s="340"/>
      <c r="CB17" s="341">
        <v>115.93323216995448</v>
      </c>
      <c r="CC17" s="316"/>
      <c r="CD17" s="17">
        <v>18</v>
      </c>
    </row>
    <row r="18" spans="1:82" ht="22.5" customHeight="1" x14ac:dyDescent="0.15">
      <c r="A18" s="17">
        <v>19</v>
      </c>
      <c r="B18" s="28" t="s">
        <v>78</v>
      </c>
      <c r="C18" s="42"/>
      <c r="D18" s="336">
        <f>'1.全体'!F19</f>
        <v>351</v>
      </c>
      <c r="E18" s="45"/>
      <c r="F18" s="45"/>
      <c r="G18" s="45"/>
      <c r="H18" s="337">
        <f>IF(ISTEXT($AN18),$AN18,IF(ISTEXT(F18),F18,IF(D18="-","-",D18/$AN18*100)))</f>
        <v>111.78343949044587</v>
      </c>
      <c r="I18" s="337"/>
      <c r="J18" s="336">
        <f>'1.全体'!L19</f>
        <v>317</v>
      </c>
      <c r="K18" s="45"/>
      <c r="L18" s="45">
        <f t="shared" si="10"/>
        <v>-34</v>
      </c>
      <c r="M18" s="45"/>
      <c r="N18" s="337">
        <f>IF(ISTEXT($AN18),$AN18,IF(ISTEXT(L18),L18,IF(J18="-",0,J18/$AN18*100)))</f>
        <v>100.95541401273887</v>
      </c>
      <c r="O18" s="338"/>
      <c r="P18" s="308">
        <f>'1.全体'!R19</f>
        <v>325</v>
      </c>
      <c r="Q18" s="309"/>
      <c r="R18" s="309">
        <f t="shared" si="11"/>
        <v>8</v>
      </c>
      <c r="S18" s="309"/>
      <c r="T18" s="337">
        <f>IF(ISTEXT($AN18),$AN18,IF(ISTEXT(R18),R18,IF(P18="-",0,P18/$AN18*100)))</f>
        <v>103.5031847133758</v>
      </c>
      <c r="U18" s="311"/>
      <c r="V18" s="308">
        <f>'1.全体'!X19</f>
        <v>306</v>
      </c>
      <c r="W18" s="309"/>
      <c r="X18" s="309">
        <f t="shared" si="12"/>
        <v>-19</v>
      </c>
      <c r="Y18" s="309"/>
      <c r="Z18" s="310">
        <f>IF(ISTEXT($AN18),$AN18,IF(ISTEXT(X18),X18,IF(V18="-",0,V18/$AN18*100)))</f>
        <v>97.452229299363054</v>
      </c>
      <c r="AA18" s="311"/>
      <c r="AB18" s="308">
        <f>'1.全体'!AD19</f>
        <v>341</v>
      </c>
      <c r="AC18" s="309"/>
      <c r="AD18" s="309">
        <f t="shared" si="13"/>
        <v>35</v>
      </c>
      <c r="AE18" s="309"/>
      <c r="AF18" s="310">
        <f t="shared" si="15"/>
        <v>108.59872611464969</v>
      </c>
      <c r="AG18" s="310"/>
      <c r="AH18" s="308">
        <f>'1.全体'!AJ19</f>
        <v>327</v>
      </c>
      <c r="AI18" s="309"/>
      <c r="AJ18" s="309">
        <f t="shared" si="5"/>
        <v>-14</v>
      </c>
      <c r="AK18" s="309"/>
      <c r="AL18" s="310">
        <f t="shared" si="6"/>
        <v>104.14012738853503</v>
      </c>
      <c r="AM18" s="311"/>
      <c r="AN18" s="308">
        <f>'1.全体'!AP19</f>
        <v>314</v>
      </c>
      <c r="AO18" s="309"/>
      <c r="AP18" s="309">
        <f t="shared" si="7"/>
        <v>-13</v>
      </c>
      <c r="AQ18" s="309"/>
      <c r="AR18" s="310">
        <f t="shared" si="8"/>
        <v>100</v>
      </c>
      <c r="AS18" s="311"/>
      <c r="AT18" s="308">
        <f>'1.全体'!AV19</f>
        <v>202</v>
      </c>
      <c r="AU18" s="309"/>
      <c r="AV18" s="309">
        <f t="shared" si="9"/>
        <v>-112</v>
      </c>
      <c r="AW18" s="309"/>
      <c r="AX18" s="310">
        <f t="shared" si="14"/>
        <v>100</v>
      </c>
      <c r="AY18" s="311"/>
      <c r="AZ18" s="308">
        <v>211</v>
      </c>
      <c r="BA18" s="309"/>
      <c r="BB18" s="309">
        <v>2</v>
      </c>
      <c r="BC18" s="309"/>
      <c r="BD18" s="310">
        <v>100</v>
      </c>
      <c r="BE18" s="311"/>
      <c r="BF18" s="308">
        <v>180</v>
      </c>
      <c r="BG18" s="309"/>
      <c r="BH18" s="309">
        <v>-31</v>
      </c>
      <c r="BI18" s="309"/>
      <c r="BJ18" s="310">
        <v>85.308056872037923</v>
      </c>
      <c r="BK18" s="311"/>
      <c r="BL18" s="339">
        <v>216</v>
      </c>
      <c r="BM18" s="340"/>
      <c r="BN18" s="340">
        <v>36</v>
      </c>
      <c r="BO18" s="340"/>
      <c r="BP18" s="341">
        <v>102.36966824644549</v>
      </c>
      <c r="BQ18" s="316"/>
      <c r="BR18" s="339">
        <v>219</v>
      </c>
      <c r="BS18" s="340"/>
      <c r="BT18" s="340">
        <v>3</v>
      </c>
      <c r="BU18" s="340"/>
      <c r="BV18" s="341">
        <v>103.7914691943128</v>
      </c>
      <c r="BW18" s="316"/>
      <c r="BX18" s="339">
        <v>219</v>
      </c>
      <c r="BY18" s="340"/>
      <c r="BZ18" s="340">
        <v>0</v>
      </c>
      <c r="CA18" s="340"/>
      <c r="CB18" s="341">
        <v>103.7914691943128</v>
      </c>
      <c r="CC18" s="316"/>
      <c r="CD18" s="17">
        <v>19</v>
      </c>
    </row>
    <row r="19" spans="1:82" ht="22.5" customHeight="1" x14ac:dyDescent="0.15">
      <c r="A19" s="17">
        <v>20</v>
      </c>
      <c r="B19" s="28" t="s">
        <v>79</v>
      </c>
      <c r="C19" s="42"/>
      <c r="D19" s="336">
        <f>'1.全体'!F20</f>
        <v>6</v>
      </c>
      <c r="E19" s="45"/>
      <c r="F19" s="45"/>
      <c r="G19" s="45"/>
      <c r="H19" s="337" t="s">
        <v>38</v>
      </c>
      <c r="I19" s="337"/>
      <c r="J19" s="336">
        <f>'1.全体'!L20</f>
        <v>8</v>
      </c>
      <c r="K19" s="45"/>
      <c r="L19" s="45">
        <f t="shared" si="10"/>
        <v>2</v>
      </c>
      <c r="M19" s="45"/>
      <c r="N19" s="337" t="s">
        <v>38</v>
      </c>
      <c r="O19" s="338"/>
      <c r="P19" s="308" t="str">
        <f>'1.全体'!R20</f>
        <v>-</v>
      </c>
      <c r="Q19" s="309"/>
      <c r="R19" s="309">
        <f t="shared" si="11"/>
        <v>-8</v>
      </c>
      <c r="S19" s="309"/>
      <c r="T19" s="343" t="s">
        <v>107</v>
      </c>
      <c r="U19" s="311"/>
      <c r="V19" s="308" t="str">
        <f>'1.全体'!X20</f>
        <v>-</v>
      </c>
      <c r="W19" s="309"/>
      <c r="X19" s="309" t="str">
        <f t="shared" si="12"/>
        <v>-</v>
      </c>
      <c r="Y19" s="309"/>
      <c r="Z19" s="342" t="s">
        <v>32</v>
      </c>
      <c r="AA19" s="311"/>
      <c r="AB19" s="308" t="str">
        <f>'1.全体'!AD20</f>
        <v>-</v>
      </c>
      <c r="AC19" s="309"/>
      <c r="AD19" s="309" t="str">
        <f t="shared" si="13"/>
        <v>-</v>
      </c>
      <c r="AE19" s="309"/>
      <c r="AF19" s="310" t="str">
        <f t="shared" si="15"/>
        <v>-</v>
      </c>
      <c r="AG19" s="310"/>
      <c r="AH19" s="308" t="str">
        <f>'1.全体'!AJ20</f>
        <v>-</v>
      </c>
      <c r="AI19" s="309"/>
      <c r="AJ19" s="309" t="str">
        <f t="shared" si="5"/>
        <v>-</v>
      </c>
      <c r="AK19" s="309"/>
      <c r="AL19" s="310" t="str">
        <f t="shared" si="6"/>
        <v>-</v>
      </c>
      <c r="AM19" s="311"/>
      <c r="AN19" s="308" t="str">
        <f>'1.全体'!AP20</f>
        <v>-</v>
      </c>
      <c r="AO19" s="309"/>
      <c r="AP19" s="309" t="str">
        <f t="shared" si="7"/>
        <v>-</v>
      </c>
      <c r="AQ19" s="309"/>
      <c r="AR19" s="310" t="str">
        <f t="shared" si="8"/>
        <v>-</v>
      </c>
      <c r="AS19" s="311"/>
      <c r="AT19" s="308" t="str">
        <f>'1.全体'!AV20</f>
        <v>-</v>
      </c>
      <c r="AU19" s="309"/>
      <c r="AV19" s="309" t="str">
        <f t="shared" si="9"/>
        <v>-</v>
      </c>
      <c r="AW19" s="309"/>
      <c r="AX19" s="310" t="str">
        <f>IF(ISTEXT($AN19),$AN19,IF(ISTEXT(AV19),AV19,IF(AT19="-",0,AT19/$AN19*100)))</f>
        <v>-</v>
      </c>
      <c r="AY19" s="311"/>
      <c r="AZ19" s="308" t="s">
        <v>32</v>
      </c>
      <c r="BA19" s="309"/>
      <c r="BB19" s="309" t="s">
        <v>32</v>
      </c>
      <c r="BC19" s="309"/>
      <c r="BD19" s="310" t="s">
        <v>32</v>
      </c>
      <c r="BE19" s="311"/>
      <c r="BF19" s="308" t="s">
        <v>32</v>
      </c>
      <c r="BG19" s="309"/>
      <c r="BH19" s="309" t="s">
        <v>32</v>
      </c>
      <c r="BI19" s="309"/>
      <c r="BJ19" s="310" t="s">
        <v>32</v>
      </c>
      <c r="BK19" s="311"/>
      <c r="BL19" s="339" t="s">
        <v>32</v>
      </c>
      <c r="BM19" s="340"/>
      <c r="BN19" s="340" t="s">
        <v>32</v>
      </c>
      <c r="BO19" s="340"/>
      <c r="BP19" s="341" t="s">
        <v>32</v>
      </c>
      <c r="BQ19" s="316"/>
      <c r="BR19" s="339" t="s">
        <v>32</v>
      </c>
      <c r="BS19" s="340"/>
      <c r="BT19" s="340" t="s">
        <v>32</v>
      </c>
      <c r="BU19" s="340"/>
      <c r="BV19" s="341" t="s">
        <v>32</v>
      </c>
      <c r="BW19" s="316"/>
      <c r="BX19" s="339" t="s">
        <v>32</v>
      </c>
      <c r="BY19" s="340"/>
      <c r="BZ19" s="340" t="s">
        <v>32</v>
      </c>
      <c r="CA19" s="340"/>
      <c r="CB19" s="341" t="s">
        <v>32</v>
      </c>
      <c r="CC19" s="316"/>
      <c r="CD19" s="17">
        <v>20</v>
      </c>
    </row>
    <row r="20" spans="1:82" ht="22.5" customHeight="1" x14ac:dyDescent="0.15">
      <c r="A20" s="17">
        <v>21</v>
      </c>
      <c r="B20" s="28" t="s">
        <v>80</v>
      </c>
      <c r="C20" s="42"/>
      <c r="D20" s="336">
        <f>'1.全体'!F21</f>
        <v>186</v>
      </c>
      <c r="E20" s="45"/>
      <c r="F20" s="45"/>
      <c r="G20" s="45"/>
      <c r="H20" s="337">
        <f t="shared" ref="H20:H29" si="16">IF(ISTEXT($AN20),$AN20,IF(ISTEXT(F20),F20,IF(D20="-","-",D20/$AN20*100)))</f>
        <v>136.76470588235296</v>
      </c>
      <c r="I20" s="337"/>
      <c r="J20" s="336">
        <f>'1.全体'!L21</f>
        <v>174</v>
      </c>
      <c r="K20" s="45"/>
      <c r="L20" s="45">
        <f t="shared" si="10"/>
        <v>-12</v>
      </c>
      <c r="M20" s="45"/>
      <c r="N20" s="337">
        <f t="shared" ref="N20:N26" si="17">IF(ISTEXT($AN20),$AN20,IF(ISTEXT(L20),L20,IF(J20="-",0,J20/$AN20*100)))</f>
        <v>127.94117647058823</v>
      </c>
      <c r="O20" s="338"/>
      <c r="P20" s="308">
        <f>'1.全体'!R21</f>
        <v>138</v>
      </c>
      <c r="Q20" s="309"/>
      <c r="R20" s="309">
        <f t="shared" si="11"/>
        <v>-36</v>
      </c>
      <c r="S20" s="309"/>
      <c r="T20" s="337">
        <f t="shared" ref="T20:T26" si="18">IF(ISTEXT($AN20),$AN20,IF(ISTEXT(R20),R20,IF(P20="-",0,P20/$AN20*100)))</f>
        <v>101.47058823529412</v>
      </c>
      <c r="U20" s="311"/>
      <c r="V20" s="308">
        <f>'1.全体'!X21</f>
        <v>183</v>
      </c>
      <c r="W20" s="309"/>
      <c r="X20" s="309">
        <f t="shared" si="12"/>
        <v>45</v>
      </c>
      <c r="Y20" s="309"/>
      <c r="Z20" s="310">
        <f t="shared" ref="Z20:Z26" si="19">IF(ISTEXT($AN20),$AN20,IF(ISTEXT(X20),X20,IF(V20="-",0,V20/$AN20*100)))</f>
        <v>134.55882352941177</v>
      </c>
      <c r="AA20" s="311"/>
      <c r="AB20" s="308">
        <f>'1.全体'!AD21</f>
        <v>129</v>
      </c>
      <c r="AC20" s="309"/>
      <c r="AD20" s="309">
        <f t="shared" si="13"/>
        <v>-54</v>
      </c>
      <c r="AE20" s="309"/>
      <c r="AF20" s="310">
        <f t="shared" si="15"/>
        <v>94.85294117647058</v>
      </c>
      <c r="AG20" s="310"/>
      <c r="AH20" s="308">
        <f>'1.全体'!AJ21</f>
        <v>114</v>
      </c>
      <c r="AI20" s="309"/>
      <c r="AJ20" s="309">
        <f t="shared" si="5"/>
        <v>-15</v>
      </c>
      <c r="AK20" s="309"/>
      <c r="AL20" s="310">
        <f t="shared" si="6"/>
        <v>83.82352941176471</v>
      </c>
      <c r="AM20" s="311"/>
      <c r="AN20" s="308">
        <f>'1.全体'!AP21</f>
        <v>136</v>
      </c>
      <c r="AO20" s="309"/>
      <c r="AP20" s="309">
        <f t="shared" si="7"/>
        <v>22</v>
      </c>
      <c r="AQ20" s="309"/>
      <c r="AR20" s="310">
        <f t="shared" si="8"/>
        <v>100</v>
      </c>
      <c r="AS20" s="311"/>
      <c r="AT20" s="308">
        <f>'1.全体'!AV21</f>
        <v>106</v>
      </c>
      <c r="AU20" s="309"/>
      <c r="AV20" s="309">
        <f t="shared" si="9"/>
        <v>-30</v>
      </c>
      <c r="AW20" s="309"/>
      <c r="AX20" s="310">
        <f>IF(ISTEXT($AT20),$AT20,IF(ISTEXT(AV20),AV20,IF(AT20="-",0,AT20/$AT20*100)))</f>
        <v>100</v>
      </c>
      <c r="AY20" s="311"/>
      <c r="AZ20" s="308">
        <v>94</v>
      </c>
      <c r="BA20" s="309"/>
      <c r="BB20" s="309">
        <v>-24</v>
      </c>
      <c r="BC20" s="309"/>
      <c r="BD20" s="310">
        <v>100</v>
      </c>
      <c r="BE20" s="311"/>
      <c r="BF20" s="308">
        <v>114</v>
      </c>
      <c r="BG20" s="309"/>
      <c r="BH20" s="309">
        <v>20</v>
      </c>
      <c r="BI20" s="309"/>
      <c r="BJ20" s="310">
        <v>121.27659574468086</v>
      </c>
      <c r="BK20" s="311"/>
      <c r="BL20" s="339">
        <v>105</v>
      </c>
      <c r="BM20" s="340"/>
      <c r="BN20" s="340">
        <v>-9</v>
      </c>
      <c r="BO20" s="340"/>
      <c r="BP20" s="341">
        <v>111.70212765957446</v>
      </c>
      <c r="BQ20" s="316"/>
      <c r="BR20" s="339">
        <v>107</v>
      </c>
      <c r="BS20" s="340"/>
      <c r="BT20" s="340">
        <v>2</v>
      </c>
      <c r="BU20" s="340"/>
      <c r="BV20" s="341">
        <v>113.82978723404256</v>
      </c>
      <c r="BW20" s="316"/>
      <c r="BX20" s="339">
        <v>94</v>
      </c>
      <c r="BY20" s="340"/>
      <c r="BZ20" s="340">
        <v>-13</v>
      </c>
      <c r="CA20" s="340"/>
      <c r="CB20" s="341">
        <v>100</v>
      </c>
      <c r="CC20" s="316"/>
      <c r="CD20" s="17">
        <v>21</v>
      </c>
    </row>
    <row r="21" spans="1:82" ht="22.5" customHeight="1" x14ac:dyDescent="0.15">
      <c r="A21" s="17">
        <v>22</v>
      </c>
      <c r="B21" s="28" t="s">
        <v>81</v>
      </c>
      <c r="C21" s="42"/>
      <c r="D21" s="336">
        <f>'1.全体'!F22</f>
        <v>154</v>
      </c>
      <c r="E21" s="45"/>
      <c r="F21" s="45"/>
      <c r="G21" s="45"/>
      <c r="H21" s="337">
        <f t="shared" si="16"/>
        <v>96.855345911949684</v>
      </c>
      <c r="I21" s="337"/>
      <c r="J21" s="336">
        <f>'1.全体'!L22</f>
        <v>170</v>
      </c>
      <c r="K21" s="45"/>
      <c r="L21" s="45">
        <f t="shared" si="10"/>
        <v>16</v>
      </c>
      <c r="M21" s="45"/>
      <c r="N21" s="337">
        <f t="shared" si="17"/>
        <v>106.91823899371069</v>
      </c>
      <c r="O21" s="338"/>
      <c r="P21" s="308">
        <f>'1.全体'!R22</f>
        <v>168</v>
      </c>
      <c r="Q21" s="309"/>
      <c r="R21" s="309">
        <f t="shared" si="11"/>
        <v>-2</v>
      </c>
      <c r="S21" s="309"/>
      <c r="T21" s="337">
        <f t="shared" si="18"/>
        <v>105.66037735849056</v>
      </c>
      <c r="U21" s="311"/>
      <c r="V21" s="308">
        <f>'1.全体'!X22</f>
        <v>199</v>
      </c>
      <c r="W21" s="309"/>
      <c r="X21" s="309">
        <f t="shared" si="12"/>
        <v>31</v>
      </c>
      <c r="Y21" s="309"/>
      <c r="Z21" s="310">
        <f t="shared" si="19"/>
        <v>125.1572327044025</v>
      </c>
      <c r="AA21" s="311"/>
      <c r="AB21" s="308">
        <f>'1.全体'!AD22</f>
        <v>146</v>
      </c>
      <c r="AC21" s="309"/>
      <c r="AD21" s="309">
        <f t="shared" si="13"/>
        <v>-53</v>
      </c>
      <c r="AE21" s="309"/>
      <c r="AF21" s="310">
        <f t="shared" si="15"/>
        <v>91.823899371069189</v>
      </c>
      <c r="AG21" s="310"/>
      <c r="AH21" s="308">
        <f>'1.全体'!AJ22</f>
        <v>158</v>
      </c>
      <c r="AI21" s="309"/>
      <c r="AJ21" s="309">
        <f t="shared" si="5"/>
        <v>12</v>
      </c>
      <c r="AK21" s="309"/>
      <c r="AL21" s="310">
        <f t="shared" si="6"/>
        <v>99.371069182389931</v>
      </c>
      <c r="AM21" s="311"/>
      <c r="AN21" s="308">
        <f>'1.全体'!AP22</f>
        <v>159</v>
      </c>
      <c r="AO21" s="309"/>
      <c r="AP21" s="309">
        <f t="shared" si="7"/>
        <v>1</v>
      </c>
      <c r="AQ21" s="309"/>
      <c r="AR21" s="310">
        <f t="shared" si="8"/>
        <v>100</v>
      </c>
      <c r="AS21" s="311"/>
      <c r="AT21" s="308">
        <f>'1.全体'!AV22</f>
        <v>150</v>
      </c>
      <c r="AU21" s="309"/>
      <c r="AV21" s="309">
        <f t="shared" si="9"/>
        <v>-9</v>
      </c>
      <c r="AW21" s="309"/>
      <c r="AX21" s="310">
        <f>IF(ISTEXT($AT21),$AT21,IF(ISTEXT(AV21),AV21,IF(AT21="-",0,AT21/$AT21*100)))</f>
        <v>100</v>
      </c>
      <c r="AY21" s="311"/>
      <c r="AZ21" s="308">
        <v>59</v>
      </c>
      <c r="BA21" s="309"/>
      <c r="BB21" s="309">
        <v>-63</v>
      </c>
      <c r="BC21" s="309"/>
      <c r="BD21" s="310">
        <v>100</v>
      </c>
      <c r="BE21" s="311"/>
      <c r="BF21" s="308">
        <v>56</v>
      </c>
      <c r="BG21" s="309"/>
      <c r="BH21" s="309">
        <v>-3</v>
      </c>
      <c r="BI21" s="309"/>
      <c r="BJ21" s="310">
        <v>94.915254237288138</v>
      </c>
      <c r="BK21" s="311"/>
      <c r="BL21" s="339">
        <v>63</v>
      </c>
      <c r="BM21" s="340"/>
      <c r="BN21" s="340">
        <v>7</v>
      </c>
      <c r="BO21" s="340"/>
      <c r="BP21" s="341">
        <v>106.77966101694916</v>
      </c>
      <c r="BQ21" s="316"/>
      <c r="BR21" s="339">
        <v>51</v>
      </c>
      <c r="BS21" s="340"/>
      <c r="BT21" s="340">
        <v>-12</v>
      </c>
      <c r="BU21" s="340"/>
      <c r="BV21" s="341">
        <v>86.440677966101703</v>
      </c>
      <c r="BW21" s="316"/>
      <c r="BX21" s="339">
        <v>53</v>
      </c>
      <c r="BY21" s="340"/>
      <c r="BZ21" s="340">
        <v>2</v>
      </c>
      <c r="CA21" s="340"/>
      <c r="CB21" s="341">
        <v>89.830508474576277</v>
      </c>
      <c r="CC21" s="316"/>
      <c r="CD21" s="17">
        <v>22</v>
      </c>
    </row>
    <row r="22" spans="1:82" ht="22.5" customHeight="1" x14ac:dyDescent="0.15">
      <c r="A22" s="17">
        <v>23</v>
      </c>
      <c r="B22" s="28" t="s">
        <v>82</v>
      </c>
      <c r="C22" s="42"/>
      <c r="D22" s="336" t="str">
        <f>'1.全体'!F23</f>
        <v>-</v>
      </c>
      <c r="E22" s="45"/>
      <c r="F22" s="45"/>
      <c r="G22" s="45"/>
      <c r="H22" s="337" t="str">
        <f t="shared" si="16"/>
        <v>-</v>
      </c>
      <c r="I22" s="337"/>
      <c r="J22" s="336" t="str">
        <f>'1.全体'!L23</f>
        <v>-</v>
      </c>
      <c r="K22" s="45"/>
      <c r="L22" s="45" t="str">
        <f t="shared" si="10"/>
        <v>-</v>
      </c>
      <c r="M22" s="45"/>
      <c r="N22" s="337" t="str">
        <f t="shared" si="17"/>
        <v>-</v>
      </c>
      <c r="O22" s="338"/>
      <c r="P22" s="308" t="str">
        <f>'1.全体'!R23</f>
        <v>-</v>
      </c>
      <c r="Q22" s="309"/>
      <c r="R22" s="309" t="str">
        <f t="shared" si="11"/>
        <v>-</v>
      </c>
      <c r="S22" s="309"/>
      <c r="T22" s="337" t="str">
        <f t="shared" si="18"/>
        <v>-</v>
      </c>
      <c r="U22" s="311"/>
      <c r="V22" s="308" t="str">
        <f>'1.全体'!X23</f>
        <v>-</v>
      </c>
      <c r="W22" s="309"/>
      <c r="X22" s="309" t="str">
        <f t="shared" si="12"/>
        <v>-</v>
      </c>
      <c r="Y22" s="309"/>
      <c r="Z22" s="342" t="str">
        <f t="shared" si="19"/>
        <v>-</v>
      </c>
      <c r="AA22" s="311"/>
      <c r="AB22" s="308" t="str">
        <f>'1.全体'!AD23</f>
        <v>-</v>
      </c>
      <c r="AC22" s="309"/>
      <c r="AD22" s="309" t="str">
        <f t="shared" si="13"/>
        <v>-</v>
      </c>
      <c r="AE22" s="309"/>
      <c r="AF22" s="310" t="str">
        <f t="shared" si="15"/>
        <v>-</v>
      </c>
      <c r="AG22" s="310"/>
      <c r="AH22" s="308" t="str">
        <f>'1.全体'!AJ23</f>
        <v>-</v>
      </c>
      <c r="AI22" s="309"/>
      <c r="AJ22" s="309" t="str">
        <f t="shared" si="5"/>
        <v>-</v>
      </c>
      <c r="AK22" s="309"/>
      <c r="AL22" s="310" t="str">
        <f t="shared" si="6"/>
        <v>-</v>
      </c>
      <c r="AM22" s="311"/>
      <c r="AN22" s="308" t="str">
        <f>'1.全体'!AP23</f>
        <v>-</v>
      </c>
      <c r="AO22" s="309"/>
      <c r="AP22" s="309" t="str">
        <f t="shared" si="7"/>
        <v>-</v>
      </c>
      <c r="AQ22" s="309"/>
      <c r="AR22" s="310" t="str">
        <f t="shared" si="8"/>
        <v>-</v>
      </c>
      <c r="AS22" s="311"/>
      <c r="AT22" s="308">
        <f>'1.全体'!AV23</f>
        <v>10</v>
      </c>
      <c r="AU22" s="309"/>
      <c r="AV22" s="309">
        <f t="shared" si="9"/>
        <v>10</v>
      </c>
      <c r="AW22" s="309"/>
      <c r="AX22" s="310">
        <f>IF(ISTEXT($AT22),$AT22,IF(ISTEXT(AV22),AV22,IF(AT22="-",0,AT22/$AT22*100)))</f>
        <v>100</v>
      </c>
      <c r="AY22" s="311"/>
      <c r="AZ22" s="308">
        <v>10</v>
      </c>
      <c r="BA22" s="309"/>
      <c r="BB22" s="309">
        <v>-2</v>
      </c>
      <c r="BC22" s="309"/>
      <c r="BD22" s="310">
        <v>100</v>
      </c>
      <c r="BE22" s="311"/>
      <c r="BF22" s="308">
        <v>12</v>
      </c>
      <c r="BG22" s="309"/>
      <c r="BH22" s="309">
        <v>2</v>
      </c>
      <c r="BI22" s="309"/>
      <c r="BJ22" s="310">
        <v>120</v>
      </c>
      <c r="BK22" s="311"/>
      <c r="BL22" s="339" t="s">
        <v>32</v>
      </c>
      <c r="BM22" s="340"/>
      <c r="BN22" s="340">
        <v>-12</v>
      </c>
      <c r="BO22" s="340"/>
      <c r="BP22" s="341" t="s">
        <v>366</v>
      </c>
      <c r="BQ22" s="316"/>
      <c r="BR22" s="339" t="s">
        <v>32</v>
      </c>
      <c r="BS22" s="340"/>
      <c r="BT22" s="340" t="s">
        <v>32</v>
      </c>
      <c r="BU22" s="340"/>
      <c r="BV22" s="341" t="s">
        <v>366</v>
      </c>
      <c r="BW22" s="316"/>
      <c r="BX22" s="339" t="s">
        <v>32</v>
      </c>
      <c r="BY22" s="340"/>
      <c r="BZ22" s="340" t="s">
        <v>32</v>
      </c>
      <c r="CA22" s="340"/>
      <c r="CB22" s="341" t="s">
        <v>406</v>
      </c>
      <c r="CC22" s="316"/>
      <c r="CD22" s="17">
        <v>23</v>
      </c>
    </row>
    <row r="23" spans="1:82" ht="22.5" customHeight="1" x14ac:dyDescent="0.15">
      <c r="A23" s="17">
        <v>24</v>
      </c>
      <c r="B23" s="28" t="s">
        <v>83</v>
      </c>
      <c r="C23" s="42"/>
      <c r="D23" s="336">
        <f>'1.全体'!F24</f>
        <v>811</v>
      </c>
      <c r="E23" s="45"/>
      <c r="F23" s="45"/>
      <c r="G23" s="45"/>
      <c r="H23" s="337">
        <f t="shared" si="16"/>
        <v>136.76222596964587</v>
      </c>
      <c r="I23" s="337"/>
      <c r="J23" s="336">
        <f>'1.全体'!L24</f>
        <v>765</v>
      </c>
      <c r="K23" s="45"/>
      <c r="L23" s="45">
        <f t="shared" si="10"/>
        <v>-46</v>
      </c>
      <c r="M23" s="45"/>
      <c r="N23" s="337">
        <f t="shared" si="17"/>
        <v>129.00505902192242</v>
      </c>
      <c r="O23" s="338"/>
      <c r="P23" s="308">
        <f>'1.全体'!R24</f>
        <v>699</v>
      </c>
      <c r="Q23" s="309"/>
      <c r="R23" s="309">
        <f t="shared" si="11"/>
        <v>-66</v>
      </c>
      <c r="S23" s="309"/>
      <c r="T23" s="337">
        <f t="shared" si="18"/>
        <v>117.87521079258011</v>
      </c>
      <c r="U23" s="311"/>
      <c r="V23" s="308">
        <f>'1.全体'!X24</f>
        <v>564</v>
      </c>
      <c r="W23" s="309"/>
      <c r="X23" s="309">
        <f t="shared" si="12"/>
        <v>-135</v>
      </c>
      <c r="Y23" s="309"/>
      <c r="Z23" s="310">
        <f t="shared" si="19"/>
        <v>95.109612141652605</v>
      </c>
      <c r="AA23" s="311"/>
      <c r="AB23" s="308">
        <f>'1.全体'!AD24</f>
        <v>575</v>
      </c>
      <c r="AC23" s="309"/>
      <c r="AD23" s="309">
        <f t="shared" si="13"/>
        <v>11</v>
      </c>
      <c r="AE23" s="309"/>
      <c r="AF23" s="310">
        <f t="shared" si="15"/>
        <v>96.964586846543</v>
      </c>
      <c r="AG23" s="310"/>
      <c r="AH23" s="308">
        <f>'1.全体'!AJ24</f>
        <v>626</v>
      </c>
      <c r="AI23" s="309"/>
      <c r="AJ23" s="309">
        <f t="shared" si="5"/>
        <v>51</v>
      </c>
      <c r="AK23" s="309"/>
      <c r="AL23" s="310">
        <f t="shared" si="6"/>
        <v>105.56492411467116</v>
      </c>
      <c r="AM23" s="311"/>
      <c r="AN23" s="308">
        <f>'1.全体'!AP24</f>
        <v>593</v>
      </c>
      <c r="AO23" s="309"/>
      <c r="AP23" s="309">
        <f t="shared" si="7"/>
        <v>-33</v>
      </c>
      <c r="AQ23" s="309"/>
      <c r="AR23" s="310">
        <f t="shared" si="8"/>
        <v>100</v>
      </c>
      <c r="AS23" s="311"/>
      <c r="AT23" s="308">
        <f>'1.全体'!AV24</f>
        <v>590</v>
      </c>
      <c r="AU23" s="309"/>
      <c r="AV23" s="309">
        <f t="shared" si="9"/>
        <v>-3</v>
      </c>
      <c r="AW23" s="309"/>
      <c r="AX23" s="310">
        <f t="shared" ref="AX23:AX28" si="20">IF(ISTEXT($AT23),$AT23,IF(ISTEXT(AV23),AV23,IF(AT23="-",0,AT23/$AT23*100)))</f>
        <v>100</v>
      </c>
      <c r="AY23" s="311"/>
      <c r="AZ23" s="308">
        <v>565</v>
      </c>
      <c r="BA23" s="309"/>
      <c r="BB23" s="309">
        <v>58</v>
      </c>
      <c r="BC23" s="309"/>
      <c r="BD23" s="310">
        <v>100</v>
      </c>
      <c r="BE23" s="311"/>
      <c r="BF23" s="308">
        <v>602</v>
      </c>
      <c r="BG23" s="309"/>
      <c r="BH23" s="309">
        <v>37</v>
      </c>
      <c r="BI23" s="309"/>
      <c r="BJ23" s="310">
        <v>106.54867256637168</v>
      </c>
      <c r="BK23" s="311"/>
      <c r="BL23" s="339">
        <v>522</v>
      </c>
      <c r="BM23" s="340"/>
      <c r="BN23" s="340">
        <v>-80</v>
      </c>
      <c r="BO23" s="340"/>
      <c r="BP23" s="341">
        <v>92.389380530973455</v>
      </c>
      <c r="BQ23" s="316"/>
      <c r="BR23" s="339">
        <v>551</v>
      </c>
      <c r="BS23" s="340"/>
      <c r="BT23" s="340">
        <v>29</v>
      </c>
      <c r="BU23" s="340"/>
      <c r="BV23" s="341">
        <v>97.522123893805315</v>
      </c>
      <c r="BW23" s="316"/>
      <c r="BX23" s="339">
        <v>514</v>
      </c>
      <c r="BY23" s="340"/>
      <c r="BZ23" s="340">
        <v>-37</v>
      </c>
      <c r="CA23" s="340"/>
      <c r="CB23" s="341">
        <v>90.973451327433636</v>
      </c>
      <c r="CC23" s="316"/>
      <c r="CD23" s="17">
        <v>24</v>
      </c>
    </row>
    <row r="24" spans="1:82" ht="22.5" customHeight="1" x14ac:dyDescent="0.15">
      <c r="A24" s="17">
        <v>25</v>
      </c>
      <c r="B24" s="28" t="s">
        <v>84</v>
      </c>
      <c r="C24" s="42"/>
      <c r="D24" s="336">
        <f>'1.全体'!F25</f>
        <v>286</v>
      </c>
      <c r="E24" s="45"/>
      <c r="F24" s="45"/>
      <c r="G24" s="45"/>
      <c r="H24" s="337">
        <f t="shared" si="16"/>
        <v>95.016611295681059</v>
      </c>
      <c r="I24" s="337"/>
      <c r="J24" s="336">
        <f>'1.全体'!L25</f>
        <v>286</v>
      </c>
      <c r="K24" s="45"/>
      <c r="L24" s="45">
        <f t="shared" si="10"/>
        <v>0</v>
      </c>
      <c r="M24" s="45"/>
      <c r="N24" s="337">
        <f t="shared" si="17"/>
        <v>95.016611295681059</v>
      </c>
      <c r="O24" s="338"/>
      <c r="P24" s="308">
        <f>'1.全体'!R25</f>
        <v>278</v>
      </c>
      <c r="Q24" s="309"/>
      <c r="R24" s="309">
        <f t="shared" si="11"/>
        <v>-8</v>
      </c>
      <c r="S24" s="309"/>
      <c r="T24" s="337">
        <f t="shared" si="18"/>
        <v>92.358803986710967</v>
      </c>
      <c r="U24" s="311"/>
      <c r="V24" s="308">
        <f>'1.全体'!X25</f>
        <v>266</v>
      </c>
      <c r="W24" s="309"/>
      <c r="X24" s="309">
        <f t="shared" si="12"/>
        <v>-12</v>
      </c>
      <c r="Y24" s="309"/>
      <c r="Z24" s="310">
        <f t="shared" si="19"/>
        <v>88.372093023255815</v>
      </c>
      <c r="AA24" s="311"/>
      <c r="AB24" s="308">
        <f>'1.全体'!AD25</f>
        <v>291</v>
      </c>
      <c r="AC24" s="309"/>
      <c r="AD24" s="309">
        <f t="shared" si="13"/>
        <v>25</v>
      </c>
      <c r="AE24" s="309"/>
      <c r="AF24" s="310">
        <f t="shared" si="15"/>
        <v>96.677740863787378</v>
      </c>
      <c r="AG24" s="310"/>
      <c r="AH24" s="308">
        <f>'1.全体'!AJ25</f>
        <v>298</v>
      </c>
      <c r="AI24" s="309"/>
      <c r="AJ24" s="309">
        <f t="shared" si="5"/>
        <v>7</v>
      </c>
      <c r="AK24" s="309"/>
      <c r="AL24" s="310">
        <f t="shared" si="6"/>
        <v>99.003322259136212</v>
      </c>
      <c r="AM24" s="311"/>
      <c r="AN24" s="308">
        <f>'1.全体'!AP25</f>
        <v>301</v>
      </c>
      <c r="AO24" s="309"/>
      <c r="AP24" s="309">
        <f t="shared" si="7"/>
        <v>3</v>
      </c>
      <c r="AQ24" s="309"/>
      <c r="AR24" s="310">
        <f t="shared" si="8"/>
        <v>100</v>
      </c>
      <c r="AS24" s="311"/>
      <c r="AT24" s="308">
        <f>'1.全体'!AV25</f>
        <v>222</v>
      </c>
      <c r="AU24" s="309"/>
      <c r="AV24" s="309">
        <f t="shared" si="9"/>
        <v>-79</v>
      </c>
      <c r="AW24" s="309"/>
      <c r="AX24" s="310">
        <f t="shared" si="20"/>
        <v>100</v>
      </c>
      <c r="AY24" s="311"/>
      <c r="AZ24" s="308">
        <v>176</v>
      </c>
      <c r="BA24" s="309"/>
      <c r="BB24" s="309">
        <v>-103</v>
      </c>
      <c r="BC24" s="309"/>
      <c r="BD24" s="310">
        <v>100</v>
      </c>
      <c r="BE24" s="311"/>
      <c r="BF24" s="308">
        <v>181</v>
      </c>
      <c r="BG24" s="309"/>
      <c r="BH24" s="309">
        <v>5</v>
      </c>
      <c r="BI24" s="309"/>
      <c r="BJ24" s="310">
        <v>102.84090909090908</v>
      </c>
      <c r="BK24" s="311"/>
      <c r="BL24" s="339">
        <v>188</v>
      </c>
      <c r="BM24" s="340"/>
      <c r="BN24" s="340">
        <v>7</v>
      </c>
      <c r="BO24" s="340"/>
      <c r="BP24" s="341">
        <v>106.81818181818181</v>
      </c>
      <c r="BQ24" s="316"/>
      <c r="BR24" s="339">
        <v>181</v>
      </c>
      <c r="BS24" s="340"/>
      <c r="BT24" s="340">
        <v>-7</v>
      </c>
      <c r="BU24" s="340"/>
      <c r="BV24" s="341">
        <v>102.84090909090908</v>
      </c>
      <c r="BW24" s="316"/>
      <c r="BX24" s="339">
        <v>198</v>
      </c>
      <c r="BY24" s="340"/>
      <c r="BZ24" s="340">
        <v>17</v>
      </c>
      <c r="CA24" s="340"/>
      <c r="CB24" s="341">
        <v>112.5</v>
      </c>
      <c r="CC24" s="316"/>
      <c r="CD24" s="17">
        <v>25</v>
      </c>
    </row>
    <row r="25" spans="1:82" ht="22.5" customHeight="1" x14ac:dyDescent="0.15">
      <c r="A25" s="17">
        <v>26</v>
      </c>
      <c r="B25" s="28" t="s">
        <v>85</v>
      </c>
      <c r="C25" s="42"/>
      <c r="D25" s="336">
        <f>'1.全体'!F26</f>
        <v>188</v>
      </c>
      <c r="E25" s="45"/>
      <c r="F25" s="45"/>
      <c r="G25" s="45"/>
      <c r="H25" s="337">
        <f t="shared" si="16"/>
        <v>105.61797752808988</v>
      </c>
      <c r="I25" s="337"/>
      <c r="J25" s="336">
        <f>'1.全体'!L26</f>
        <v>186</v>
      </c>
      <c r="K25" s="45"/>
      <c r="L25" s="45">
        <f t="shared" si="10"/>
        <v>-2</v>
      </c>
      <c r="M25" s="45"/>
      <c r="N25" s="337">
        <f t="shared" si="17"/>
        <v>104.49438202247192</v>
      </c>
      <c r="O25" s="338"/>
      <c r="P25" s="308">
        <f>'1.全体'!R26</f>
        <v>176</v>
      </c>
      <c r="Q25" s="309"/>
      <c r="R25" s="309">
        <f t="shared" si="11"/>
        <v>-10</v>
      </c>
      <c r="S25" s="309"/>
      <c r="T25" s="337">
        <f t="shared" si="18"/>
        <v>98.876404494382015</v>
      </c>
      <c r="U25" s="311"/>
      <c r="V25" s="308">
        <f>'1.全体'!X26</f>
        <v>173</v>
      </c>
      <c r="W25" s="309"/>
      <c r="X25" s="309">
        <f t="shared" si="12"/>
        <v>-3</v>
      </c>
      <c r="Y25" s="309"/>
      <c r="Z25" s="310">
        <f t="shared" si="19"/>
        <v>97.19101123595506</v>
      </c>
      <c r="AA25" s="311"/>
      <c r="AB25" s="308">
        <f>'1.全体'!AD26</f>
        <v>170</v>
      </c>
      <c r="AC25" s="309"/>
      <c r="AD25" s="309">
        <f t="shared" si="13"/>
        <v>-3</v>
      </c>
      <c r="AE25" s="309"/>
      <c r="AF25" s="310">
        <f t="shared" si="15"/>
        <v>95.50561797752809</v>
      </c>
      <c r="AG25" s="310"/>
      <c r="AH25" s="308">
        <f>'1.全体'!AJ26</f>
        <v>193</v>
      </c>
      <c r="AI25" s="309"/>
      <c r="AJ25" s="309">
        <f t="shared" si="5"/>
        <v>23</v>
      </c>
      <c r="AK25" s="309"/>
      <c r="AL25" s="310">
        <f t="shared" si="6"/>
        <v>108.42696629213484</v>
      </c>
      <c r="AM25" s="311"/>
      <c r="AN25" s="308">
        <f>'1.全体'!AP26</f>
        <v>178</v>
      </c>
      <c r="AO25" s="309"/>
      <c r="AP25" s="309">
        <f t="shared" si="7"/>
        <v>-15</v>
      </c>
      <c r="AQ25" s="309"/>
      <c r="AR25" s="310">
        <f t="shared" si="8"/>
        <v>100</v>
      </c>
      <c r="AS25" s="311"/>
      <c r="AT25" s="308">
        <f>'1.全体'!AV26</f>
        <v>168</v>
      </c>
      <c r="AU25" s="309"/>
      <c r="AV25" s="309">
        <f t="shared" si="9"/>
        <v>-10</v>
      </c>
      <c r="AW25" s="309"/>
      <c r="AX25" s="310">
        <f t="shared" si="20"/>
        <v>100</v>
      </c>
      <c r="AY25" s="311"/>
      <c r="AZ25" s="308">
        <v>92</v>
      </c>
      <c r="BA25" s="309"/>
      <c r="BB25" s="309">
        <v>47</v>
      </c>
      <c r="BC25" s="309"/>
      <c r="BD25" s="310">
        <v>100</v>
      </c>
      <c r="BE25" s="311"/>
      <c r="BF25" s="308">
        <v>91</v>
      </c>
      <c r="BG25" s="309"/>
      <c r="BH25" s="309">
        <v>-1</v>
      </c>
      <c r="BI25" s="309"/>
      <c r="BJ25" s="310">
        <v>98.91304347826086</v>
      </c>
      <c r="BK25" s="311"/>
      <c r="BL25" s="339">
        <v>98</v>
      </c>
      <c r="BM25" s="340"/>
      <c r="BN25" s="340">
        <v>7</v>
      </c>
      <c r="BO25" s="340"/>
      <c r="BP25" s="341">
        <v>106.5217391304348</v>
      </c>
      <c r="BQ25" s="316"/>
      <c r="BR25" s="339">
        <v>97</v>
      </c>
      <c r="BS25" s="340"/>
      <c r="BT25" s="340">
        <v>-1</v>
      </c>
      <c r="BU25" s="340"/>
      <c r="BV25" s="341">
        <v>105.43478260869566</v>
      </c>
      <c r="BW25" s="316"/>
      <c r="BX25" s="339">
        <v>94</v>
      </c>
      <c r="BY25" s="340"/>
      <c r="BZ25" s="340">
        <v>-3</v>
      </c>
      <c r="CA25" s="340"/>
      <c r="CB25" s="341">
        <v>102.17391304347827</v>
      </c>
      <c r="CC25" s="316"/>
      <c r="CD25" s="17">
        <v>26</v>
      </c>
    </row>
    <row r="26" spans="1:82" ht="22.5" customHeight="1" x14ac:dyDescent="0.15">
      <c r="A26" s="17">
        <v>27</v>
      </c>
      <c r="B26" s="28" t="s">
        <v>86</v>
      </c>
      <c r="C26" s="42"/>
      <c r="D26" s="336">
        <f>'1.全体'!F27</f>
        <v>12</v>
      </c>
      <c r="E26" s="45"/>
      <c r="F26" s="45"/>
      <c r="G26" s="45"/>
      <c r="H26" s="337">
        <f t="shared" si="16"/>
        <v>100</v>
      </c>
      <c r="I26" s="337"/>
      <c r="J26" s="336">
        <f>'1.全体'!L27</f>
        <v>12</v>
      </c>
      <c r="K26" s="45"/>
      <c r="L26" s="45">
        <f t="shared" si="10"/>
        <v>0</v>
      </c>
      <c r="M26" s="45"/>
      <c r="N26" s="337">
        <f t="shared" si="17"/>
        <v>100</v>
      </c>
      <c r="O26" s="338"/>
      <c r="P26" s="308">
        <f>'1.全体'!R27</f>
        <v>13</v>
      </c>
      <c r="Q26" s="309"/>
      <c r="R26" s="309">
        <f t="shared" si="11"/>
        <v>1</v>
      </c>
      <c r="S26" s="309"/>
      <c r="T26" s="337">
        <f t="shared" si="18"/>
        <v>108.33333333333333</v>
      </c>
      <c r="U26" s="311"/>
      <c r="V26" s="308">
        <f>'1.全体'!X27</f>
        <v>13</v>
      </c>
      <c r="W26" s="309"/>
      <c r="X26" s="309">
        <f t="shared" si="12"/>
        <v>0</v>
      </c>
      <c r="Y26" s="309"/>
      <c r="Z26" s="310">
        <f t="shared" si="19"/>
        <v>108.33333333333333</v>
      </c>
      <c r="AA26" s="311"/>
      <c r="AB26" s="308">
        <f>'1.全体'!AD27</f>
        <v>12</v>
      </c>
      <c r="AC26" s="309"/>
      <c r="AD26" s="309">
        <f t="shared" si="13"/>
        <v>-1</v>
      </c>
      <c r="AE26" s="309"/>
      <c r="AF26" s="310">
        <f t="shared" si="15"/>
        <v>100</v>
      </c>
      <c r="AG26" s="310"/>
      <c r="AH26" s="308">
        <f>'1.全体'!AJ27</f>
        <v>12</v>
      </c>
      <c r="AI26" s="309"/>
      <c r="AJ26" s="309">
        <f t="shared" si="5"/>
        <v>0</v>
      </c>
      <c r="AK26" s="309"/>
      <c r="AL26" s="310">
        <f t="shared" si="6"/>
        <v>100</v>
      </c>
      <c r="AM26" s="311"/>
      <c r="AN26" s="308">
        <f>'1.全体'!AP27</f>
        <v>12</v>
      </c>
      <c r="AO26" s="309"/>
      <c r="AP26" s="309">
        <f t="shared" si="7"/>
        <v>0</v>
      </c>
      <c r="AQ26" s="309"/>
      <c r="AR26" s="310">
        <f t="shared" si="8"/>
        <v>100</v>
      </c>
      <c r="AS26" s="311"/>
      <c r="AT26" s="308">
        <f>'1.全体'!AV27</f>
        <v>12</v>
      </c>
      <c r="AU26" s="309"/>
      <c r="AV26" s="309">
        <f t="shared" si="9"/>
        <v>0</v>
      </c>
      <c r="AW26" s="309"/>
      <c r="AX26" s="310">
        <f t="shared" si="20"/>
        <v>100</v>
      </c>
      <c r="AY26" s="311"/>
      <c r="AZ26" s="308">
        <v>13</v>
      </c>
      <c r="BA26" s="309"/>
      <c r="BB26" s="309">
        <v>0</v>
      </c>
      <c r="BC26" s="309"/>
      <c r="BD26" s="310">
        <v>100</v>
      </c>
      <c r="BE26" s="311"/>
      <c r="BF26" s="308">
        <v>12</v>
      </c>
      <c r="BG26" s="309"/>
      <c r="BH26" s="309">
        <v>-1</v>
      </c>
      <c r="BI26" s="309"/>
      <c r="BJ26" s="310">
        <v>92.307692307692307</v>
      </c>
      <c r="BK26" s="311"/>
      <c r="BL26" s="339">
        <v>13</v>
      </c>
      <c r="BM26" s="340"/>
      <c r="BN26" s="340">
        <v>1</v>
      </c>
      <c r="BO26" s="340"/>
      <c r="BP26" s="341">
        <v>100</v>
      </c>
      <c r="BQ26" s="316"/>
      <c r="BR26" s="339">
        <v>13</v>
      </c>
      <c r="BS26" s="340"/>
      <c r="BT26" s="340">
        <v>0</v>
      </c>
      <c r="BU26" s="340"/>
      <c r="BV26" s="341">
        <v>100</v>
      </c>
      <c r="BW26" s="316"/>
      <c r="BX26" s="339">
        <v>13</v>
      </c>
      <c r="BY26" s="340"/>
      <c r="BZ26" s="340">
        <v>0</v>
      </c>
      <c r="CA26" s="340"/>
      <c r="CB26" s="341">
        <v>100</v>
      </c>
      <c r="CC26" s="316"/>
      <c r="CD26" s="17">
        <v>27</v>
      </c>
    </row>
    <row r="27" spans="1:82" ht="22.5" customHeight="1" x14ac:dyDescent="0.15">
      <c r="A27" s="17">
        <v>28</v>
      </c>
      <c r="B27" s="28" t="s">
        <v>87</v>
      </c>
      <c r="C27" s="42"/>
      <c r="D27" s="336">
        <f>'1.全体'!F28</f>
        <v>8</v>
      </c>
      <c r="E27" s="45"/>
      <c r="F27" s="45"/>
      <c r="G27" s="45"/>
      <c r="H27" s="337">
        <f t="shared" si="16"/>
        <v>80</v>
      </c>
      <c r="I27" s="337"/>
      <c r="J27" s="336" t="str">
        <f>'1.全体'!L28</f>
        <v>-</v>
      </c>
      <c r="K27" s="45"/>
      <c r="L27" s="45">
        <f t="shared" si="10"/>
        <v>-8</v>
      </c>
      <c r="M27" s="45"/>
      <c r="N27" s="337" t="s">
        <v>252</v>
      </c>
      <c r="O27" s="338"/>
      <c r="P27" s="308">
        <f>'1.全体'!R28</f>
        <v>30</v>
      </c>
      <c r="Q27" s="309"/>
      <c r="R27" s="309">
        <f t="shared" si="11"/>
        <v>30</v>
      </c>
      <c r="S27" s="309"/>
      <c r="T27" s="337">
        <f>IF(ISTEXT($AN27),$AN27,IF(ISTEXT(R27),R27,IF(P27="-","-",P27/$AN27*100)))</f>
        <v>300</v>
      </c>
      <c r="U27" s="311"/>
      <c r="V27" s="308">
        <f>'1.全体'!X28</f>
        <v>27</v>
      </c>
      <c r="W27" s="309"/>
      <c r="X27" s="309">
        <f t="shared" si="12"/>
        <v>-3</v>
      </c>
      <c r="Y27" s="309"/>
      <c r="Z27" s="310">
        <f>IF(ISTEXT($AN27),$AN27,IF(ISTEXT(X27),X27,IF(V27="-","-",V27/$AN27*100)))</f>
        <v>270</v>
      </c>
      <c r="AA27" s="311"/>
      <c r="AB27" s="308">
        <f>'1.全体'!AD28</f>
        <v>11</v>
      </c>
      <c r="AC27" s="309"/>
      <c r="AD27" s="309">
        <f t="shared" si="13"/>
        <v>-16</v>
      </c>
      <c r="AE27" s="309"/>
      <c r="AF27" s="310">
        <f t="shared" si="15"/>
        <v>110.00000000000001</v>
      </c>
      <c r="AG27" s="310"/>
      <c r="AH27" s="308">
        <f>'1.全体'!AJ28</f>
        <v>12</v>
      </c>
      <c r="AI27" s="309"/>
      <c r="AJ27" s="309">
        <f t="shared" si="5"/>
        <v>1</v>
      </c>
      <c r="AK27" s="309"/>
      <c r="AL27" s="310">
        <f t="shared" si="6"/>
        <v>120</v>
      </c>
      <c r="AM27" s="311"/>
      <c r="AN27" s="308">
        <f>'1.全体'!AP28</f>
        <v>10</v>
      </c>
      <c r="AO27" s="309"/>
      <c r="AP27" s="309">
        <f t="shared" si="7"/>
        <v>-2</v>
      </c>
      <c r="AQ27" s="309"/>
      <c r="AR27" s="310">
        <f t="shared" si="8"/>
        <v>100</v>
      </c>
      <c r="AS27" s="311"/>
      <c r="AT27" s="308">
        <f>'1.全体'!AV28</f>
        <v>20</v>
      </c>
      <c r="AU27" s="309"/>
      <c r="AV27" s="309">
        <f t="shared" si="9"/>
        <v>10</v>
      </c>
      <c r="AW27" s="309"/>
      <c r="AX27" s="310">
        <f t="shared" si="20"/>
        <v>100</v>
      </c>
      <c r="AY27" s="311"/>
      <c r="AZ27" s="308">
        <v>21</v>
      </c>
      <c r="BA27" s="309"/>
      <c r="BB27" s="309">
        <v>-3</v>
      </c>
      <c r="BC27" s="309"/>
      <c r="BD27" s="310">
        <v>100</v>
      </c>
      <c r="BE27" s="311"/>
      <c r="BF27" s="308">
        <v>20</v>
      </c>
      <c r="BG27" s="309"/>
      <c r="BH27" s="309">
        <v>-1</v>
      </c>
      <c r="BI27" s="309"/>
      <c r="BJ27" s="310">
        <v>95.238095238095227</v>
      </c>
      <c r="BK27" s="311"/>
      <c r="BL27" s="339">
        <v>23</v>
      </c>
      <c r="BM27" s="340"/>
      <c r="BN27" s="340">
        <v>3</v>
      </c>
      <c r="BO27" s="340"/>
      <c r="BP27" s="341">
        <v>109.52380952380953</v>
      </c>
      <c r="BQ27" s="316"/>
      <c r="BR27" s="339">
        <v>23</v>
      </c>
      <c r="BS27" s="340"/>
      <c r="BT27" s="340">
        <v>0</v>
      </c>
      <c r="BU27" s="340"/>
      <c r="BV27" s="341">
        <v>109.52380952380953</v>
      </c>
      <c r="BW27" s="316"/>
      <c r="BX27" s="339">
        <v>22</v>
      </c>
      <c r="BY27" s="340"/>
      <c r="BZ27" s="340">
        <v>-1</v>
      </c>
      <c r="CA27" s="340"/>
      <c r="CB27" s="341">
        <v>104.76190476190477</v>
      </c>
      <c r="CC27" s="316"/>
      <c r="CD27" s="17">
        <v>28</v>
      </c>
    </row>
    <row r="28" spans="1:82" ht="22.5" customHeight="1" x14ac:dyDescent="0.15">
      <c r="A28" s="17">
        <v>29</v>
      </c>
      <c r="B28" s="28" t="s">
        <v>88</v>
      </c>
      <c r="C28" s="42"/>
      <c r="D28" s="336">
        <f>'1.全体'!F29</f>
        <v>59</v>
      </c>
      <c r="E28" s="45"/>
      <c r="F28" s="45"/>
      <c r="G28" s="45"/>
      <c r="H28" s="337">
        <f t="shared" si="16"/>
        <v>140.47619047619045</v>
      </c>
      <c r="I28" s="337"/>
      <c r="J28" s="336">
        <f>'1.全体'!L29</f>
        <v>56</v>
      </c>
      <c r="K28" s="45"/>
      <c r="L28" s="45">
        <f t="shared" si="10"/>
        <v>-3</v>
      </c>
      <c r="M28" s="45"/>
      <c r="N28" s="337">
        <f>IF(ISTEXT($AN28),$AN28,IF(ISTEXT(L28),L28,IF(J28="-",0,J28/$AN28*100)))</f>
        <v>133.33333333333331</v>
      </c>
      <c r="O28" s="338"/>
      <c r="P28" s="308">
        <f>'1.全体'!R29</f>
        <v>41</v>
      </c>
      <c r="Q28" s="309"/>
      <c r="R28" s="309">
        <f t="shared" si="11"/>
        <v>-15</v>
      </c>
      <c r="S28" s="309"/>
      <c r="T28" s="337">
        <f>IF(ISTEXT($AN28),$AN28,IF(ISTEXT(R28),R28,IF(P28="-",0,P28/$AN28*100)))</f>
        <v>97.61904761904762</v>
      </c>
      <c r="U28" s="311"/>
      <c r="V28" s="308">
        <f>'1.全体'!X29</f>
        <v>54</v>
      </c>
      <c r="W28" s="309"/>
      <c r="X28" s="309">
        <f t="shared" si="12"/>
        <v>13</v>
      </c>
      <c r="Y28" s="309"/>
      <c r="Z28" s="310">
        <f>IF(ISTEXT($AN28),$AN28,IF(ISTEXT(X28),X28,IF(V28="-",0,V28/$AN28*100)))</f>
        <v>128.57142857142858</v>
      </c>
      <c r="AA28" s="311"/>
      <c r="AB28" s="308">
        <f>'1.全体'!AD29</f>
        <v>39</v>
      </c>
      <c r="AC28" s="309"/>
      <c r="AD28" s="309">
        <f t="shared" si="13"/>
        <v>-15</v>
      </c>
      <c r="AE28" s="309"/>
      <c r="AF28" s="310">
        <f t="shared" si="15"/>
        <v>92.857142857142861</v>
      </c>
      <c r="AG28" s="310"/>
      <c r="AH28" s="308">
        <f>'1.全体'!AJ29</f>
        <v>44</v>
      </c>
      <c r="AI28" s="309"/>
      <c r="AJ28" s="309">
        <f t="shared" si="5"/>
        <v>5</v>
      </c>
      <c r="AK28" s="309"/>
      <c r="AL28" s="310">
        <f t="shared" si="6"/>
        <v>104.76190476190477</v>
      </c>
      <c r="AM28" s="311"/>
      <c r="AN28" s="308">
        <f>'1.全体'!AP29</f>
        <v>42</v>
      </c>
      <c r="AO28" s="309"/>
      <c r="AP28" s="309">
        <f t="shared" si="7"/>
        <v>-2</v>
      </c>
      <c r="AQ28" s="309"/>
      <c r="AR28" s="310">
        <f t="shared" si="8"/>
        <v>100</v>
      </c>
      <c r="AS28" s="311"/>
      <c r="AT28" s="308">
        <f>'1.全体'!AV29</f>
        <v>44</v>
      </c>
      <c r="AU28" s="309"/>
      <c r="AV28" s="309">
        <f t="shared" si="9"/>
        <v>2</v>
      </c>
      <c r="AW28" s="309"/>
      <c r="AX28" s="310">
        <f t="shared" si="20"/>
        <v>100</v>
      </c>
      <c r="AY28" s="311"/>
      <c r="AZ28" s="308">
        <v>47</v>
      </c>
      <c r="BA28" s="309"/>
      <c r="BB28" s="309">
        <v>-3</v>
      </c>
      <c r="BC28" s="309"/>
      <c r="BD28" s="310">
        <v>100</v>
      </c>
      <c r="BE28" s="311"/>
      <c r="BF28" s="308">
        <v>57</v>
      </c>
      <c r="BG28" s="309"/>
      <c r="BH28" s="309">
        <v>10</v>
      </c>
      <c r="BI28" s="309"/>
      <c r="BJ28" s="310">
        <v>121.27659574468086</v>
      </c>
      <c r="BK28" s="311"/>
      <c r="BL28" s="339">
        <v>48</v>
      </c>
      <c r="BM28" s="340"/>
      <c r="BN28" s="340">
        <v>-9</v>
      </c>
      <c r="BO28" s="340"/>
      <c r="BP28" s="341">
        <v>102.12765957446808</v>
      </c>
      <c r="BQ28" s="316"/>
      <c r="BR28" s="339">
        <v>48</v>
      </c>
      <c r="BS28" s="340"/>
      <c r="BT28" s="340">
        <v>0</v>
      </c>
      <c r="BU28" s="340"/>
      <c r="BV28" s="341">
        <v>102.12765957446808</v>
      </c>
      <c r="BW28" s="316"/>
      <c r="BX28" s="339">
        <v>45</v>
      </c>
      <c r="BY28" s="340"/>
      <c r="BZ28" s="340">
        <v>-3</v>
      </c>
      <c r="CA28" s="340"/>
      <c r="CB28" s="341">
        <v>95.744680851063833</v>
      </c>
      <c r="CC28" s="316"/>
      <c r="CD28" s="17">
        <v>29</v>
      </c>
    </row>
    <row r="29" spans="1:82" ht="22.5" customHeight="1" x14ac:dyDescent="0.15">
      <c r="A29" s="17">
        <v>30</v>
      </c>
      <c r="B29" s="28" t="s">
        <v>89</v>
      </c>
      <c r="C29" s="42"/>
      <c r="D29" s="336" t="str">
        <f>'1.全体'!F30</f>
        <v>-</v>
      </c>
      <c r="E29" s="45"/>
      <c r="F29" s="45"/>
      <c r="G29" s="45"/>
      <c r="H29" s="337" t="str">
        <f t="shared" si="16"/>
        <v>-</v>
      </c>
      <c r="I29" s="337"/>
      <c r="J29" s="336" t="str">
        <f>'1.全体'!L30</f>
        <v>-</v>
      </c>
      <c r="K29" s="45"/>
      <c r="L29" s="45" t="str">
        <f t="shared" si="10"/>
        <v>-</v>
      </c>
      <c r="M29" s="45"/>
      <c r="N29" s="337" t="str">
        <f>IF(ISTEXT($AN29),$AN29,IF(ISTEXT(L29),L29,IF(J29="-",0,J29/$AN29*100)))</f>
        <v>-</v>
      </c>
      <c r="O29" s="338"/>
      <c r="P29" s="308" t="str">
        <f>'1.全体'!R30</f>
        <v>-</v>
      </c>
      <c r="Q29" s="309"/>
      <c r="R29" s="309" t="str">
        <f t="shared" si="11"/>
        <v>-</v>
      </c>
      <c r="S29" s="309"/>
      <c r="T29" s="337" t="str">
        <f>IF(ISTEXT($AN29),$AN29,IF(ISTEXT(R29),R29,IF(P29="-",0,P29/$AN29*100)))</f>
        <v>-</v>
      </c>
      <c r="U29" s="311"/>
      <c r="V29" s="308" t="str">
        <f>'1.全体'!X30</f>
        <v>-</v>
      </c>
      <c r="W29" s="309"/>
      <c r="X29" s="309" t="str">
        <f t="shared" si="12"/>
        <v>-</v>
      </c>
      <c r="Y29" s="309"/>
      <c r="Z29" s="342" t="str">
        <f>IF(ISTEXT($AN29),$AN29,IF(ISTEXT(X29),X29,IF(V29="-",0,V29/$AN29*100)))</f>
        <v>-</v>
      </c>
      <c r="AA29" s="311"/>
      <c r="AB29" s="308" t="str">
        <f>'1.全体'!AD30</f>
        <v>-</v>
      </c>
      <c r="AC29" s="309"/>
      <c r="AD29" s="309" t="str">
        <f t="shared" si="13"/>
        <v>-</v>
      </c>
      <c r="AE29" s="309"/>
      <c r="AF29" s="310" t="str">
        <f t="shared" si="15"/>
        <v>-</v>
      </c>
      <c r="AG29" s="310"/>
      <c r="AH29" s="308" t="str">
        <f>'1.全体'!AJ30</f>
        <v>-</v>
      </c>
      <c r="AI29" s="309"/>
      <c r="AJ29" s="309" t="str">
        <f t="shared" si="5"/>
        <v>-</v>
      </c>
      <c r="AK29" s="309"/>
      <c r="AL29" s="310" t="str">
        <f t="shared" si="6"/>
        <v>-</v>
      </c>
      <c r="AM29" s="311"/>
      <c r="AN29" s="308" t="str">
        <f>'1.全体'!AP30</f>
        <v>-</v>
      </c>
      <c r="AO29" s="309"/>
      <c r="AP29" s="309" t="str">
        <f t="shared" si="7"/>
        <v>-</v>
      </c>
      <c r="AQ29" s="309"/>
      <c r="AR29" s="310" t="str">
        <f t="shared" si="8"/>
        <v>-</v>
      </c>
      <c r="AS29" s="311"/>
      <c r="AT29" s="308" t="str">
        <f>'1.全体'!AV30</f>
        <v>-</v>
      </c>
      <c r="AU29" s="309"/>
      <c r="AV29" s="309" t="str">
        <f t="shared" si="9"/>
        <v>-</v>
      </c>
      <c r="AW29" s="309"/>
      <c r="AX29" s="310" t="str">
        <f>IF(ISTEXT($AN29),$AN29,IF(ISTEXT(AV29),AV29,IF(AT29="-",0,AT29/$AN29*100)))</f>
        <v>-</v>
      </c>
      <c r="AY29" s="311"/>
      <c r="AZ29" s="308" t="s">
        <v>32</v>
      </c>
      <c r="BA29" s="309"/>
      <c r="BB29" s="309" t="s">
        <v>32</v>
      </c>
      <c r="BC29" s="309"/>
      <c r="BD29" s="310" t="s">
        <v>32</v>
      </c>
      <c r="BE29" s="311"/>
      <c r="BF29" s="308" t="s">
        <v>32</v>
      </c>
      <c r="BG29" s="309"/>
      <c r="BH29" s="309" t="s">
        <v>32</v>
      </c>
      <c r="BI29" s="309"/>
      <c r="BJ29" s="310" t="s">
        <v>32</v>
      </c>
      <c r="BK29" s="311"/>
      <c r="BL29" s="339" t="s">
        <v>32</v>
      </c>
      <c r="BM29" s="340"/>
      <c r="BN29" s="340" t="s">
        <v>32</v>
      </c>
      <c r="BO29" s="340"/>
      <c r="BP29" s="341" t="s">
        <v>32</v>
      </c>
      <c r="BQ29" s="316"/>
      <c r="BR29" s="339" t="s">
        <v>32</v>
      </c>
      <c r="BS29" s="340"/>
      <c r="BT29" s="340" t="s">
        <v>32</v>
      </c>
      <c r="BU29" s="340"/>
      <c r="BV29" s="341" t="s">
        <v>32</v>
      </c>
      <c r="BW29" s="316"/>
      <c r="BX29" s="339" t="s">
        <v>32</v>
      </c>
      <c r="BY29" s="340"/>
      <c r="BZ29" s="340" t="s">
        <v>32</v>
      </c>
      <c r="CA29" s="340"/>
      <c r="CB29" s="341" t="s">
        <v>32</v>
      </c>
      <c r="CC29" s="316"/>
      <c r="CD29" s="17">
        <v>30</v>
      </c>
    </row>
    <row r="30" spans="1:82" ht="22.5" customHeight="1" x14ac:dyDescent="0.15">
      <c r="A30" s="17">
        <v>31</v>
      </c>
      <c r="B30" s="28" t="s">
        <v>90</v>
      </c>
      <c r="C30" s="42"/>
      <c r="D30" s="336">
        <f>'1.全体'!F31</f>
        <v>27</v>
      </c>
      <c r="E30" s="45"/>
      <c r="F30" s="45"/>
      <c r="G30" s="45"/>
      <c r="H30" s="310" t="s">
        <v>303</v>
      </c>
      <c r="I30" s="337"/>
      <c r="J30" s="336">
        <f>'1.全体'!L31</f>
        <v>27</v>
      </c>
      <c r="K30" s="45"/>
      <c r="L30" s="45">
        <f t="shared" si="10"/>
        <v>0</v>
      </c>
      <c r="M30" s="45"/>
      <c r="N30" s="310" t="s">
        <v>303</v>
      </c>
      <c r="O30" s="338"/>
      <c r="P30" s="308">
        <f>'1.全体'!R31</f>
        <v>21</v>
      </c>
      <c r="Q30" s="309"/>
      <c r="R30" s="309">
        <f t="shared" si="11"/>
        <v>-6</v>
      </c>
      <c r="S30" s="309"/>
      <c r="T30" s="310" t="s">
        <v>303</v>
      </c>
      <c r="U30" s="311"/>
      <c r="V30" s="308">
        <f>'1.全体'!X31</f>
        <v>26</v>
      </c>
      <c r="W30" s="309"/>
      <c r="X30" s="309">
        <f t="shared" si="12"/>
        <v>5</v>
      </c>
      <c r="Y30" s="309"/>
      <c r="Z30" s="310" t="s">
        <v>303</v>
      </c>
      <c r="AA30" s="311"/>
      <c r="AB30" s="308">
        <f>'1.全体'!AD31</f>
        <v>24</v>
      </c>
      <c r="AC30" s="309"/>
      <c r="AD30" s="309">
        <f t="shared" si="13"/>
        <v>-2</v>
      </c>
      <c r="AE30" s="309"/>
      <c r="AF30" s="310" t="s">
        <v>303</v>
      </c>
      <c r="AG30" s="310"/>
      <c r="AH30" s="308">
        <f>'1.全体'!AJ31</f>
        <v>9</v>
      </c>
      <c r="AI30" s="309"/>
      <c r="AJ30" s="309">
        <f t="shared" si="5"/>
        <v>-15</v>
      </c>
      <c r="AK30" s="309"/>
      <c r="AL30" s="310" t="s">
        <v>303</v>
      </c>
      <c r="AM30" s="311"/>
      <c r="AN30" s="308" t="str">
        <f>'1.全体'!AP31</f>
        <v>-</v>
      </c>
      <c r="AO30" s="309"/>
      <c r="AP30" s="309">
        <f t="shared" si="7"/>
        <v>-9</v>
      </c>
      <c r="AQ30" s="309"/>
      <c r="AR30" s="310" t="str">
        <f t="shared" si="8"/>
        <v>-</v>
      </c>
      <c r="AS30" s="311"/>
      <c r="AT30" s="308" t="str">
        <f>'1.全体'!AV31</f>
        <v>-</v>
      </c>
      <c r="AU30" s="309"/>
      <c r="AV30" s="309" t="str">
        <f t="shared" si="9"/>
        <v>-</v>
      </c>
      <c r="AW30" s="309"/>
      <c r="AX30" s="310" t="str">
        <f>IF(ISTEXT($AN30),$AN30,IF(ISTEXT(AV30),AV30,IF(AT30="-",0,AT30/$AN30*100)))</f>
        <v>-</v>
      </c>
      <c r="AY30" s="311"/>
      <c r="AZ30" s="308" t="s">
        <v>32</v>
      </c>
      <c r="BA30" s="309"/>
      <c r="BB30" s="309" t="s">
        <v>387</v>
      </c>
      <c r="BC30" s="309"/>
      <c r="BD30" s="310" t="s">
        <v>32</v>
      </c>
      <c r="BE30" s="311"/>
      <c r="BF30" s="308">
        <v>5</v>
      </c>
      <c r="BG30" s="309"/>
      <c r="BH30" s="309">
        <v>5</v>
      </c>
      <c r="BI30" s="309"/>
      <c r="BJ30" s="341" t="s">
        <v>373</v>
      </c>
      <c r="BK30" s="311"/>
      <c r="BL30" s="339" t="s">
        <v>32</v>
      </c>
      <c r="BM30" s="340"/>
      <c r="BN30" s="340">
        <v>-5</v>
      </c>
      <c r="BO30" s="340"/>
      <c r="BP30" s="341" t="s">
        <v>32</v>
      </c>
      <c r="BQ30" s="316"/>
      <c r="BR30" s="339" t="s">
        <v>32</v>
      </c>
      <c r="BS30" s="340"/>
      <c r="BT30" s="340" t="s">
        <v>32</v>
      </c>
      <c r="BU30" s="340"/>
      <c r="BV30" s="341" t="s">
        <v>32</v>
      </c>
      <c r="BW30" s="316"/>
      <c r="BX30" s="339" t="s">
        <v>32</v>
      </c>
      <c r="BY30" s="340"/>
      <c r="BZ30" s="340" t="s">
        <v>32</v>
      </c>
      <c r="CA30" s="340"/>
      <c r="CB30" s="341" t="s">
        <v>32</v>
      </c>
      <c r="CC30" s="316"/>
      <c r="CD30" s="17">
        <v>31</v>
      </c>
    </row>
    <row r="31" spans="1:82" ht="22.5" customHeight="1" x14ac:dyDescent="0.15">
      <c r="A31" s="20">
        <v>32</v>
      </c>
      <c r="B31" s="29" t="s">
        <v>91</v>
      </c>
      <c r="C31" s="44"/>
      <c r="D31" s="344">
        <f>'1.全体'!F32</f>
        <v>27</v>
      </c>
      <c r="E31" s="345"/>
      <c r="F31" s="345"/>
      <c r="G31" s="345"/>
      <c r="H31" s="346">
        <f>IF(ISTEXT($AN31),$AN31,IF(ISTEXT(F31),F31,IF(D31="-","-",D31/$AN31*100)))</f>
        <v>54</v>
      </c>
      <c r="I31" s="347"/>
      <c r="J31" s="344">
        <f>'1.全体'!L32</f>
        <v>31</v>
      </c>
      <c r="K31" s="345"/>
      <c r="L31" s="345">
        <f t="shared" si="10"/>
        <v>4</v>
      </c>
      <c r="M31" s="345"/>
      <c r="N31" s="346">
        <f>IF(ISTEXT($AN31),$AN31,IF(ISTEXT(L31),L31,IF(J31="-",0,J31/$AN31*100)))</f>
        <v>62</v>
      </c>
      <c r="O31" s="347"/>
      <c r="P31" s="317">
        <f>'1.全体'!R32</f>
        <v>71</v>
      </c>
      <c r="Q31" s="318"/>
      <c r="R31" s="318">
        <f t="shared" si="11"/>
        <v>40</v>
      </c>
      <c r="S31" s="318"/>
      <c r="T31" s="346">
        <f>IF(ISTEXT($AN31),$AN31,IF(ISTEXT(R31),R31,IF(P31="-",0,P31/$AN31*100)))</f>
        <v>142</v>
      </c>
      <c r="U31" s="320"/>
      <c r="V31" s="317">
        <f>'1.全体'!X32</f>
        <v>68</v>
      </c>
      <c r="W31" s="318"/>
      <c r="X31" s="318">
        <f t="shared" si="12"/>
        <v>-3</v>
      </c>
      <c r="Y31" s="318"/>
      <c r="Z31" s="319">
        <f>IF(ISTEXT($AN31),$AN31,IF(ISTEXT(X31),X31,IF(V31="-",0,V31/$AN31*100)))</f>
        <v>136</v>
      </c>
      <c r="AA31" s="320"/>
      <c r="AB31" s="317">
        <f>'1.全体'!AD32</f>
        <v>45</v>
      </c>
      <c r="AC31" s="318"/>
      <c r="AD31" s="318">
        <f t="shared" si="13"/>
        <v>-23</v>
      </c>
      <c r="AE31" s="318"/>
      <c r="AF31" s="319">
        <f>IF(ISTEXT($AN31),$AN31,IF(ISTEXT(AD31),AD31,IF(AB31="-",0,AB31/$AN31*100)))</f>
        <v>90</v>
      </c>
      <c r="AG31" s="319"/>
      <c r="AH31" s="317">
        <f>'1.全体'!AJ32</f>
        <v>56</v>
      </c>
      <c r="AI31" s="318"/>
      <c r="AJ31" s="318">
        <f t="shared" si="5"/>
        <v>11</v>
      </c>
      <c r="AK31" s="318"/>
      <c r="AL31" s="319">
        <f>IF(ISTEXT($AN31),$AN31,IF(ISTEXT(AJ31),AJ31,IF(AH31="-",0,AH31/$AN31*100)))</f>
        <v>112.00000000000001</v>
      </c>
      <c r="AM31" s="320"/>
      <c r="AN31" s="317">
        <f>'1.全体'!AP32</f>
        <v>50</v>
      </c>
      <c r="AO31" s="318"/>
      <c r="AP31" s="318">
        <f t="shared" si="7"/>
        <v>-6</v>
      </c>
      <c r="AQ31" s="318"/>
      <c r="AR31" s="319">
        <f t="shared" si="8"/>
        <v>100</v>
      </c>
      <c r="AS31" s="320"/>
      <c r="AT31" s="317">
        <f>'1.全体'!AV32</f>
        <v>45</v>
      </c>
      <c r="AU31" s="318"/>
      <c r="AV31" s="318">
        <f t="shared" si="9"/>
        <v>-5</v>
      </c>
      <c r="AW31" s="318"/>
      <c r="AX31" s="319">
        <f>IF(ISTEXT($AT31),$AT31,IF(ISTEXT(AV31),AV31,IF(AT31="-",0,AT31/$AT31*100)))</f>
        <v>100</v>
      </c>
      <c r="AY31" s="320"/>
      <c r="AZ31" s="317">
        <v>25</v>
      </c>
      <c r="BA31" s="318"/>
      <c r="BB31" s="318">
        <v>3</v>
      </c>
      <c r="BC31" s="318"/>
      <c r="BD31" s="319">
        <v>100</v>
      </c>
      <c r="BE31" s="320"/>
      <c r="BF31" s="317">
        <v>16</v>
      </c>
      <c r="BG31" s="318"/>
      <c r="BH31" s="318">
        <v>-9</v>
      </c>
      <c r="BI31" s="318"/>
      <c r="BJ31" s="319">
        <v>64</v>
      </c>
      <c r="BK31" s="320"/>
      <c r="BL31" s="348">
        <v>21</v>
      </c>
      <c r="BM31" s="349"/>
      <c r="BN31" s="349">
        <v>5</v>
      </c>
      <c r="BO31" s="349"/>
      <c r="BP31" s="350">
        <v>84</v>
      </c>
      <c r="BQ31" s="325"/>
      <c r="BR31" s="348">
        <v>21</v>
      </c>
      <c r="BS31" s="349"/>
      <c r="BT31" s="349">
        <v>0</v>
      </c>
      <c r="BU31" s="349"/>
      <c r="BV31" s="350">
        <v>84</v>
      </c>
      <c r="BW31" s="325"/>
      <c r="BX31" s="348">
        <v>33</v>
      </c>
      <c r="BY31" s="349"/>
      <c r="BZ31" s="349">
        <v>12</v>
      </c>
      <c r="CA31" s="349"/>
      <c r="CB31" s="350">
        <v>132</v>
      </c>
      <c r="CC31" s="325"/>
      <c r="CD31" s="20">
        <v>32</v>
      </c>
    </row>
    <row r="32" spans="1:82" s="140" customFormat="1" ht="13.5" customHeight="1" x14ac:dyDescent="0.15">
      <c r="A32" s="134" t="s">
        <v>357</v>
      </c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 t="s">
        <v>284</v>
      </c>
      <c r="Q32" s="137"/>
      <c r="R32" s="138"/>
      <c r="S32" s="138"/>
      <c r="T32" s="137"/>
      <c r="U32" s="137"/>
      <c r="V32" s="138"/>
      <c r="W32" s="137"/>
      <c r="X32" s="137"/>
      <c r="Y32" s="137"/>
      <c r="Z32" s="138"/>
      <c r="AA32" s="137"/>
      <c r="AB32" s="137"/>
      <c r="AC32" s="137"/>
      <c r="AD32" s="137"/>
      <c r="AE32" s="137"/>
      <c r="AF32" s="137"/>
      <c r="AG32" s="137"/>
      <c r="AH32" s="137"/>
      <c r="AI32" s="139"/>
      <c r="AJ32" s="139"/>
      <c r="AK32" s="139"/>
      <c r="AL32" s="139"/>
      <c r="AM32" s="139"/>
      <c r="AN32" s="139"/>
      <c r="AO32" s="139"/>
      <c r="AP32" s="139"/>
      <c r="AQ32" s="139"/>
      <c r="AR32" s="139"/>
      <c r="AS32" s="139"/>
      <c r="AT32" s="136"/>
      <c r="AU32" s="139"/>
      <c r="AW32" s="139"/>
      <c r="AX32" s="139"/>
      <c r="AY32" s="139"/>
      <c r="AZ32" s="139"/>
      <c r="BA32" s="139"/>
      <c r="BC32" s="139"/>
      <c r="BD32" s="139"/>
      <c r="BE32" s="139"/>
      <c r="BF32" s="139"/>
      <c r="BG32" s="139"/>
      <c r="BH32" s="139"/>
      <c r="BI32" s="139"/>
      <c r="BK32" s="139"/>
      <c r="BM32" s="139"/>
      <c r="BN32" s="263"/>
      <c r="BO32" s="263"/>
      <c r="BP32" s="263"/>
      <c r="BQ32" s="263"/>
      <c r="BR32" s="263"/>
      <c r="BS32" s="263"/>
      <c r="BT32" s="280" t="s">
        <v>358</v>
      </c>
      <c r="BU32" s="102"/>
      <c r="BV32" s="102"/>
      <c r="BW32" s="102"/>
      <c r="BX32" s="102"/>
      <c r="BY32" s="102"/>
      <c r="BZ32" s="102"/>
      <c r="CA32" s="102"/>
      <c r="CB32" s="102"/>
      <c r="CC32" s="139"/>
      <c r="CD32" s="139"/>
    </row>
    <row r="33" spans="1:82" s="140" customFormat="1" ht="13.5" customHeight="1" x14ac:dyDescent="0.15">
      <c r="A33" s="141" t="s">
        <v>407</v>
      </c>
      <c r="B33" s="146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42" t="s">
        <v>285</v>
      </c>
      <c r="Q33" s="143"/>
      <c r="R33" s="138"/>
      <c r="S33" s="138"/>
      <c r="T33" s="143"/>
      <c r="U33" s="143"/>
      <c r="V33" s="138"/>
      <c r="W33" s="143"/>
      <c r="X33" s="143"/>
      <c r="Y33" s="143"/>
      <c r="Z33" s="138"/>
      <c r="AA33" s="143"/>
      <c r="AB33" s="138"/>
      <c r="AC33" s="143"/>
      <c r="AD33" s="138"/>
      <c r="AE33" s="143"/>
      <c r="AF33" s="143"/>
      <c r="AG33" s="143"/>
      <c r="AH33" s="143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42"/>
      <c r="AU33" s="139"/>
      <c r="AW33" s="139"/>
      <c r="AX33" s="139"/>
      <c r="AY33" s="139"/>
      <c r="AZ33" s="139"/>
      <c r="BA33" s="139"/>
      <c r="BC33" s="139"/>
      <c r="BD33" s="139"/>
      <c r="BE33" s="139"/>
      <c r="BF33" s="139"/>
      <c r="BG33" s="139"/>
      <c r="BH33" s="139"/>
      <c r="BI33" s="139"/>
      <c r="BK33" s="139"/>
      <c r="BM33" s="139"/>
      <c r="BN33" s="264"/>
      <c r="BO33" s="264"/>
      <c r="BP33" s="264"/>
      <c r="BQ33" s="264"/>
      <c r="BR33" s="264"/>
      <c r="BS33" s="264"/>
      <c r="BT33" s="279" t="s">
        <v>359</v>
      </c>
      <c r="BU33" s="99"/>
      <c r="BV33" s="99"/>
      <c r="BW33" s="99"/>
      <c r="BX33" s="99"/>
      <c r="BY33" s="99"/>
      <c r="BZ33" s="99"/>
      <c r="CA33" s="99"/>
      <c r="CB33" s="92"/>
      <c r="CC33" s="139"/>
      <c r="CD33" s="139"/>
    </row>
    <row r="34" spans="1:82" s="140" customFormat="1" x14ac:dyDescent="0.15">
      <c r="A34" s="141" t="s">
        <v>444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P34" s="279"/>
      <c r="CD34" s="145"/>
    </row>
  </sheetData>
  <mergeCells count="70">
    <mergeCell ref="BX4:BY5"/>
    <mergeCell ref="BZ4:CA4"/>
    <mergeCell ref="CB4:CC4"/>
    <mergeCell ref="BZ5:CA5"/>
    <mergeCell ref="CB5:CC5"/>
    <mergeCell ref="BL4:BM5"/>
    <mergeCell ref="BN4:BO4"/>
    <mergeCell ref="BP4:BQ4"/>
    <mergeCell ref="BN5:BO5"/>
    <mergeCell ref="BP5:BQ5"/>
    <mergeCell ref="BF4:BG5"/>
    <mergeCell ref="BH4:BI4"/>
    <mergeCell ref="BJ4:BK4"/>
    <mergeCell ref="BH5:BI5"/>
    <mergeCell ref="BJ5:BK5"/>
    <mergeCell ref="A1:CD1"/>
    <mergeCell ref="H5:I5"/>
    <mergeCell ref="F5:G5"/>
    <mergeCell ref="D3:I3"/>
    <mergeCell ref="F4:G4"/>
    <mergeCell ref="H4:I4"/>
    <mergeCell ref="L4:M4"/>
    <mergeCell ref="N4:O4"/>
    <mergeCell ref="L5:M5"/>
    <mergeCell ref="N5:O5"/>
    <mergeCell ref="J4:K5"/>
    <mergeCell ref="X4:Y4"/>
    <mergeCell ref="AD4:AE4"/>
    <mergeCell ref="AJ4:AK4"/>
    <mergeCell ref="T5:U5"/>
    <mergeCell ref="Z4:AA4"/>
    <mergeCell ref="A6:C6"/>
    <mergeCell ref="A3:C5"/>
    <mergeCell ref="CD3:CD5"/>
    <mergeCell ref="P4:Q5"/>
    <mergeCell ref="V4:W5"/>
    <mergeCell ref="AR4:AS4"/>
    <mergeCell ref="AR5:AS5"/>
    <mergeCell ref="R4:S4"/>
    <mergeCell ref="R5:S5"/>
    <mergeCell ref="AN4:AO5"/>
    <mergeCell ref="T4:U4"/>
    <mergeCell ref="AP4:AQ4"/>
    <mergeCell ref="AP5:AQ5"/>
    <mergeCell ref="AL4:AM4"/>
    <mergeCell ref="AL5:AM5"/>
    <mergeCell ref="D4:E5"/>
    <mergeCell ref="Z5:AA5"/>
    <mergeCell ref="AF4:AG4"/>
    <mergeCell ref="AF5:AG5"/>
    <mergeCell ref="X5:Y5"/>
    <mergeCell ref="AD5:AE5"/>
    <mergeCell ref="AJ5:AK5"/>
    <mergeCell ref="AB4:AC5"/>
    <mergeCell ref="AH4:AI5"/>
    <mergeCell ref="AT4:AU5"/>
    <mergeCell ref="AV4:AW4"/>
    <mergeCell ref="BD4:BE4"/>
    <mergeCell ref="BB5:BC5"/>
    <mergeCell ref="BD5:BE5"/>
    <mergeCell ref="AX4:AY4"/>
    <mergeCell ref="AV5:AW5"/>
    <mergeCell ref="AX5:AY5"/>
    <mergeCell ref="AZ4:BA5"/>
    <mergeCell ref="BB4:BC4"/>
    <mergeCell ref="BR4:BS5"/>
    <mergeCell ref="BT4:BU4"/>
    <mergeCell ref="BV4:BW4"/>
    <mergeCell ref="BT5:BU5"/>
    <mergeCell ref="BV5:BW5"/>
  </mergeCells>
  <phoneticPr fontId="5"/>
  <printOptions horizontalCentered="1"/>
  <pageMargins left="0.19685039370078741" right="0" top="0.39370078740157483" bottom="0.19685039370078741" header="0" footer="0"/>
  <pageSetup paperSize="9" scale="7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D34"/>
  <sheetViews>
    <sheetView view="pageBreakPreview" zoomScale="80" zoomScaleNormal="100" zoomScaleSheetLayoutView="80" workbookViewId="0">
      <pane ySplit="6" topLeftCell="A7" activePane="bottomLeft" state="frozen"/>
      <selection pane="bottomLeft" activeCell="BD2" sqref="BD2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12.85546875" style="1" hidden="1" customWidth="1"/>
    <col min="5" max="5" width="0.85546875" style="1" hidden="1" customWidth="1"/>
    <col min="6" max="6" width="12.85546875" style="1" hidden="1" customWidth="1"/>
    <col min="7" max="7" width="0.85546875" style="1" hidden="1" customWidth="1"/>
    <col min="8" max="8" width="7.85546875" style="1" hidden="1" customWidth="1"/>
    <col min="9" max="9" width="0.85546875" style="1" hidden="1" customWidth="1"/>
    <col min="10" max="10" width="12.85546875" style="1" hidden="1" customWidth="1"/>
    <col min="11" max="11" width="0.85546875" style="1" hidden="1" customWidth="1"/>
    <col min="12" max="12" width="12.85546875" style="1" hidden="1" customWidth="1"/>
    <col min="13" max="13" width="0.85546875" style="1" hidden="1" customWidth="1"/>
    <col min="14" max="14" width="7.85546875" style="1" hidden="1" customWidth="1"/>
    <col min="15" max="15" width="0.85546875" style="1" hidden="1" customWidth="1"/>
    <col min="16" max="16" width="12.85546875" style="1" hidden="1" customWidth="1"/>
    <col min="17" max="17" width="0.85546875" style="1" hidden="1" customWidth="1"/>
    <col min="18" max="18" width="12.855468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12.85546875" style="1" hidden="1" customWidth="1"/>
    <col min="23" max="23" width="0.85546875" style="1" hidden="1" customWidth="1"/>
    <col min="24" max="24" width="12.855468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12.85546875" style="1" hidden="1" customWidth="1"/>
    <col min="29" max="29" width="0.85546875" style="1" hidden="1" customWidth="1"/>
    <col min="30" max="30" width="12.855468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12.85546875" style="1" hidden="1" customWidth="1"/>
    <col min="35" max="35" width="0.85546875" style="1" hidden="1" customWidth="1"/>
    <col min="36" max="36" width="12.855468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12.85546875" style="1" hidden="1" customWidth="1"/>
    <col min="41" max="41" width="0.85546875" style="1" hidden="1" customWidth="1"/>
    <col min="42" max="42" width="12.85546875" style="1" hidden="1" customWidth="1"/>
    <col min="43" max="43" width="0.85546875" style="1" hidden="1" customWidth="1"/>
    <col min="44" max="44" width="7.85546875" style="1" hidden="1" customWidth="1"/>
    <col min="45" max="45" width="0.85546875" style="1" hidden="1" customWidth="1"/>
    <col min="46" max="46" width="12.85546875" style="1" hidden="1" customWidth="1"/>
    <col min="47" max="47" width="0.85546875" style="1" hidden="1" customWidth="1"/>
    <col min="48" max="48" width="12.85546875" style="1" hidden="1" customWidth="1"/>
    <col min="49" max="49" width="0.85546875" style="1" hidden="1" customWidth="1"/>
    <col min="50" max="50" width="7.85546875" style="1" hidden="1" customWidth="1"/>
    <col min="51" max="51" width="0.85546875" style="1" hidden="1" customWidth="1"/>
    <col min="52" max="52" width="12.85546875" style="1" customWidth="1"/>
    <col min="53" max="53" width="0.85546875" style="1" customWidth="1"/>
    <col min="54" max="54" width="12.85546875" style="1" customWidth="1"/>
    <col min="55" max="55" width="0.85546875" style="1" customWidth="1"/>
    <col min="56" max="56" width="7.85546875" style="1" customWidth="1"/>
    <col min="57" max="57" width="0.85546875" style="1" customWidth="1"/>
    <col min="58" max="58" width="12.85546875" style="1" customWidth="1"/>
    <col min="59" max="59" width="0.85546875" style="1" customWidth="1"/>
    <col min="60" max="60" width="12.85546875" style="1" customWidth="1"/>
    <col min="61" max="61" width="0.85546875" style="1" customWidth="1"/>
    <col min="62" max="62" width="7.85546875" style="1" customWidth="1"/>
    <col min="63" max="63" width="0.85546875" style="1" customWidth="1"/>
    <col min="64" max="64" width="12.85546875" style="1" customWidth="1"/>
    <col min="65" max="65" width="0.85546875" style="1" customWidth="1"/>
    <col min="66" max="66" width="13.7109375" style="1" customWidth="1"/>
    <col min="67" max="67" width="0.85546875" style="1" customWidth="1"/>
    <col min="68" max="68" width="7.85546875" style="1" customWidth="1"/>
    <col min="69" max="69" width="0.85546875" style="1" customWidth="1"/>
    <col min="70" max="70" width="12.85546875" style="1" customWidth="1"/>
    <col min="71" max="71" width="0.85546875" style="1" customWidth="1"/>
    <col min="72" max="72" width="14" style="1" customWidth="1"/>
    <col min="73" max="73" width="0.85546875" style="1" customWidth="1"/>
    <col min="74" max="74" width="7.85546875" style="1" customWidth="1"/>
    <col min="75" max="75" width="0.85546875" style="1" customWidth="1"/>
    <col min="76" max="76" width="12.85546875" style="1" customWidth="1"/>
    <col min="77" max="77" width="0.85546875" style="1" customWidth="1"/>
    <col min="78" max="78" width="14.28515625" style="1" customWidth="1"/>
    <col min="79" max="79" width="0.85546875" style="1" customWidth="1"/>
    <col min="80" max="80" width="7.85546875" style="1" customWidth="1"/>
    <col min="81" max="81" width="0.85546875" style="1" customWidth="1"/>
    <col min="82" max="16384" width="9.140625" style="1"/>
  </cols>
  <sheetData>
    <row r="1" spans="1:82" ht="22.5" customHeight="1" x14ac:dyDescent="0.15">
      <c r="A1" s="598" t="s">
        <v>6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</row>
    <row r="2" spans="1:82" ht="22.5" customHeight="1" thickBot="1" x14ac:dyDescent="0.2">
      <c r="A2" s="269" t="s">
        <v>443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59"/>
    </row>
    <row r="3" spans="1:82" ht="20.100000000000001" customHeight="1" thickTop="1" x14ac:dyDescent="0.15">
      <c r="A3" s="602" t="s">
        <v>62</v>
      </c>
      <c r="B3" s="602"/>
      <c r="C3" s="603"/>
      <c r="D3" s="632" t="str">
        <f>+'1.全体'!D3</f>
        <v>平　成　１４　年</v>
      </c>
      <c r="E3" s="633"/>
      <c r="F3" s="633"/>
      <c r="G3" s="633"/>
      <c r="H3" s="633"/>
      <c r="I3" s="634"/>
      <c r="J3" s="89" t="str">
        <f>+'1.全体'!J3</f>
        <v>平　成　１５　年</v>
      </c>
      <c r="K3" s="90"/>
      <c r="L3" s="90"/>
      <c r="M3" s="90"/>
      <c r="N3" s="90"/>
      <c r="O3" s="27"/>
      <c r="P3" s="89" t="str">
        <f>+'1.全体'!P3</f>
        <v>平　成　１６　年</v>
      </c>
      <c r="Q3" s="90"/>
      <c r="R3" s="90"/>
      <c r="S3" s="90"/>
      <c r="T3" s="90"/>
      <c r="U3" s="27"/>
      <c r="V3" s="89" t="str">
        <f>+'1.全体'!V3</f>
        <v>平　成　１７　年</v>
      </c>
      <c r="W3" s="90"/>
      <c r="X3" s="90"/>
      <c r="Y3" s="90"/>
      <c r="Z3" s="90"/>
      <c r="AA3" s="27"/>
      <c r="AB3" s="89" t="str">
        <f>+'1.全体'!AB3</f>
        <v>平　成　１８　年</v>
      </c>
      <c r="AC3" s="90"/>
      <c r="AD3" s="90"/>
      <c r="AE3" s="90"/>
      <c r="AF3" s="90"/>
      <c r="AG3" s="27"/>
      <c r="AH3" s="89" t="str">
        <f>+'1.全体'!AH3</f>
        <v>平　成　１９　年</v>
      </c>
      <c r="AI3" s="90"/>
      <c r="AJ3" s="90"/>
      <c r="AK3" s="90"/>
      <c r="AL3" s="90"/>
      <c r="AM3" s="27"/>
      <c r="AN3" s="89" t="str">
        <f>+'1.全体'!AN3</f>
        <v>平　成　２０　年</v>
      </c>
      <c r="AO3" s="90"/>
      <c r="AP3" s="90"/>
      <c r="AQ3" s="90"/>
      <c r="AR3" s="90"/>
      <c r="AS3" s="27"/>
      <c r="AT3" s="89" t="str">
        <f>+'1.全体'!AT3</f>
        <v>平　成　２１　年</v>
      </c>
      <c r="AU3" s="90"/>
      <c r="AV3" s="90"/>
      <c r="AW3" s="90"/>
      <c r="AX3" s="90"/>
      <c r="AY3" s="27"/>
      <c r="AZ3" s="89" t="str">
        <f>+'1.全体'!AZ3</f>
        <v>平成２６年</v>
      </c>
      <c r="BA3" s="90"/>
      <c r="BB3" s="90"/>
      <c r="BC3" s="90"/>
      <c r="BD3" s="90"/>
      <c r="BE3" s="27"/>
      <c r="BF3" s="89" t="str">
        <f>+'1.全体'!BF3</f>
        <v>平成２７年(平成２８年調査)</v>
      </c>
      <c r="BG3" s="90"/>
      <c r="BH3" s="90"/>
      <c r="BI3" s="90"/>
      <c r="BJ3" s="90"/>
      <c r="BK3" s="27"/>
      <c r="BL3" s="89" t="str">
        <f>+'1.全体'!BL3</f>
        <v>平成２８年(平成２９年調査)</v>
      </c>
      <c r="BM3" s="90"/>
      <c r="BN3" s="90"/>
      <c r="BO3" s="90"/>
      <c r="BP3" s="90"/>
      <c r="BQ3" s="27"/>
      <c r="BR3" s="89" t="str">
        <f>+'1.全体'!BR3</f>
        <v>平成２９年(平成３０年調査)</v>
      </c>
      <c r="BS3" s="90"/>
      <c r="BT3" s="90"/>
      <c r="BU3" s="90"/>
      <c r="BV3" s="90"/>
      <c r="BW3" s="27"/>
      <c r="BX3" s="89" t="str">
        <f>+'1.全体'!BX3</f>
        <v>平成３０年(令和元年調査)</v>
      </c>
      <c r="BY3" s="90"/>
      <c r="BZ3" s="90"/>
      <c r="CA3" s="90"/>
      <c r="CB3" s="90"/>
      <c r="CC3" s="27"/>
      <c r="CD3" s="599" t="s">
        <v>53</v>
      </c>
    </row>
    <row r="4" spans="1:82" ht="21" customHeight="1" x14ac:dyDescent="0.15">
      <c r="A4" s="604"/>
      <c r="B4" s="604"/>
      <c r="C4" s="605"/>
      <c r="D4" s="635" t="s">
        <v>54</v>
      </c>
      <c r="E4" s="636"/>
      <c r="F4" s="635" t="s">
        <v>55</v>
      </c>
      <c r="G4" s="636"/>
      <c r="H4" s="626" t="str">
        <f>+$AR$4</f>
        <v>対H20</v>
      </c>
      <c r="I4" s="627"/>
      <c r="J4" s="635" t="s">
        <v>54</v>
      </c>
      <c r="K4" s="636"/>
      <c r="L4" s="635" t="s">
        <v>55</v>
      </c>
      <c r="M4" s="636"/>
      <c r="N4" s="626" t="str">
        <f>+$AR$4</f>
        <v>対H20</v>
      </c>
      <c r="O4" s="627"/>
      <c r="P4" s="635" t="s">
        <v>54</v>
      </c>
      <c r="Q4" s="636"/>
      <c r="R4" s="635" t="s">
        <v>55</v>
      </c>
      <c r="S4" s="636"/>
      <c r="T4" s="626" t="str">
        <f>+$AR$4</f>
        <v>対H20</v>
      </c>
      <c r="U4" s="627"/>
      <c r="V4" s="635" t="s">
        <v>54</v>
      </c>
      <c r="W4" s="636"/>
      <c r="X4" s="635" t="s">
        <v>55</v>
      </c>
      <c r="Y4" s="636"/>
      <c r="Z4" s="626" t="str">
        <f>+$AR$4</f>
        <v>対H20</v>
      </c>
      <c r="AA4" s="627"/>
      <c r="AB4" s="635" t="s">
        <v>54</v>
      </c>
      <c r="AC4" s="636"/>
      <c r="AD4" s="635" t="s">
        <v>55</v>
      </c>
      <c r="AE4" s="636"/>
      <c r="AF4" s="626" t="str">
        <f>+$AR$4</f>
        <v>対H20</v>
      </c>
      <c r="AG4" s="627"/>
      <c r="AH4" s="635" t="s">
        <v>54</v>
      </c>
      <c r="AI4" s="636"/>
      <c r="AJ4" s="635" t="s">
        <v>55</v>
      </c>
      <c r="AK4" s="636"/>
      <c r="AL4" s="626" t="str">
        <f>+$AR$4</f>
        <v>対H20</v>
      </c>
      <c r="AM4" s="627"/>
      <c r="AN4" s="635" t="s">
        <v>54</v>
      </c>
      <c r="AO4" s="636"/>
      <c r="AP4" s="635" t="s">
        <v>55</v>
      </c>
      <c r="AQ4" s="636"/>
      <c r="AR4" s="626" t="s">
        <v>313</v>
      </c>
      <c r="AS4" s="627"/>
      <c r="AT4" s="635" t="s">
        <v>54</v>
      </c>
      <c r="AU4" s="636"/>
      <c r="AV4" s="635" t="s">
        <v>55</v>
      </c>
      <c r="AW4" s="636"/>
      <c r="AX4" s="626" t="s">
        <v>312</v>
      </c>
      <c r="AY4" s="627"/>
      <c r="AZ4" s="635" t="s">
        <v>54</v>
      </c>
      <c r="BA4" s="636"/>
      <c r="BB4" s="635" t="s">
        <v>55</v>
      </c>
      <c r="BC4" s="636"/>
      <c r="BD4" s="626" t="s">
        <v>427</v>
      </c>
      <c r="BE4" s="627"/>
      <c r="BF4" s="635" t="s">
        <v>54</v>
      </c>
      <c r="BG4" s="636"/>
      <c r="BH4" s="635" t="s">
        <v>55</v>
      </c>
      <c r="BI4" s="636"/>
      <c r="BJ4" s="626" t="str">
        <f>+BD4</f>
        <v>対H26</v>
      </c>
      <c r="BK4" s="627"/>
      <c r="BL4" s="635" t="s">
        <v>54</v>
      </c>
      <c r="BM4" s="636"/>
      <c r="BN4" s="635" t="s">
        <v>55</v>
      </c>
      <c r="BO4" s="636"/>
      <c r="BP4" s="626" t="str">
        <f>+BD4</f>
        <v>対H26</v>
      </c>
      <c r="BQ4" s="627"/>
      <c r="BR4" s="635" t="s">
        <v>54</v>
      </c>
      <c r="BS4" s="636"/>
      <c r="BT4" s="635" t="s">
        <v>55</v>
      </c>
      <c r="BU4" s="636"/>
      <c r="BV4" s="626" t="str">
        <f>+BD4</f>
        <v>対H26</v>
      </c>
      <c r="BW4" s="627"/>
      <c r="BX4" s="635" t="s">
        <v>54</v>
      </c>
      <c r="BY4" s="636"/>
      <c r="BZ4" s="635" t="s">
        <v>55</v>
      </c>
      <c r="CA4" s="636"/>
      <c r="CB4" s="626" t="str">
        <f>+BD4</f>
        <v>対H26</v>
      </c>
      <c r="CC4" s="627"/>
      <c r="CD4" s="639"/>
    </row>
    <row r="5" spans="1:82" ht="21" customHeight="1" x14ac:dyDescent="0.15">
      <c r="A5" s="606"/>
      <c r="B5" s="606"/>
      <c r="C5" s="607"/>
      <c r="D5" s="637" t="s">
        <v>56</v>
      </c>
      <c r="E5" s="638"/>
      <c r="F5" s="637" t="s">
        <v>95</v>
      </c>
      <c r="G5" s="638"/>
      <c r="H5" s="637" t="s">
        <v>57</v>
      </c>
      <c r="I5" s="638"/>
      <c r="J5" s="637" t="s">
        <v>56</v>
      </c>
      <c r="K5" s="638"/>
      <c r="L5" s="637" t="s">
        <v>95</v>
      </c>
      <c r="M5" s="638"/>
      <c r="N5" s="637" t="s">
        <v>57</v>
      </c>
      <c r="O5" s="638"/>
      <c r="P5" s="637" t="s">
        <v>56</v>
      </c>
      <c r="Q5" s="638"/>
      <c r="R5" s="637" t="s">
        <v>95</v>
      </c>
      <c r="S5" s="638"/>
      <c r="T5" s="637" t="s">
        <v>57</v>
      </c>
      <c r="U5" s="638"/>
      <c r="V5" s="637" t="s">
        <v>56</v>
      </c>
      <c r="W5" s="638"/>
      <c r="X5" s="637" t="s">
        <v>95</v>
      </c>
      <c r="Y5" s="638"/>
      <c r="Z5" s="637" t="s">
        <v>57</v>
      </c>
      <c r="AA5" s="638"/>
      <c r="AB5" s="637" t="s">
        <v>56</v>
      </c>
      <c r="AC5" s="638"/>
      <c r="AD5" s="637" t="s">
        <v>95</v>
      </c>
      <c r="AE5" s="638"/>
      <c r="AF5" s="637" t="s">
        <v>57</v>
      </c>
      <c r="AG5" s="638"/>
      <c r="AH5" s="637" t="s">
        <v>56</v>
      </c>
      <c r="AI5" s="638"/>
      <c r="AJ5" s="637" t="s">
        <v>95</v>
      </c>
      <c r="AK5" s="638"/>
      <c r="AL5" s="637" t="s">
        <v>57</v>
      </c>
      <c r="AM5" s="638"/>
      <c r="AN5" s="637" t="s">
        <v>56</v>
      </c>
      <c r="AO5" s="638"/>
      <c r="AP5" s="637" t="s">
        <v>95</v>
      </c>
      <c r="AQ5" s="638"/>
      <c r="AR5" s="637" t="s">
        <v>57</v>
      </c>
      <c r="AS5" s="638"/>
      <c r="AT5" s="637" t="s">
        <v>56</v>
      </c>
      <c r="AU5" s="638"/>
      <c r="AV5" s="637" t="s">
        <v>95</v>
      </c>
      <c r="AW5" s="638"/>
      <c r="AX5" s="637" t="s">
        <v>57</v>
      </c>
      <c r="AY5" s="638"/>
      <c r="AZ5" s="637" t="s">
        <v>56</v>
      </c>
      <c r="BA5" s="638"/>
      <c r="BB5" s="637" t="s">
        <v>95</v>
      </c>
      <c r="BC5" s="638"/>
      <c r="BD5" s="637" t="s">
        <v>57</v>
      </c>
      <c r="BE5" s="638"/>
      <c r="BF5" s="637" t="s">
        <v>56</v>
      </c>
      <c r="BG5" s="638"/>
      <c r="BH5" s="637" t="s">
        <v>95</v>
      </c>
      <c r="BI5" s="638"/>
      <c r="BJ5" s="637" t="s">
        <v>57</v>
      </c>
      <c r="BK5" s="638"/>
      <c r="BL5" s="637" t="s">
        <v>56</v>
      </c>
      <c r="BM5" s="638"/>
      <c r="BN5" s="637" t="s">
        <v>95</v>
      </c>
      <c r="BO5" s="638"/>
      <c r="BP5" s="637" t="s">
        <v>57</v>
      </c>
      <c r="BQ5" s="638"/>
      <c r="BR5" s="637" t="s">
        <v>56</v>
      </c>
      <c r="BS5" s="638"/>
      <c r="BT5" s="637" t="s">
        <v>95</v>
      </c>
      <c r="BU5" s="638"/>
      <c r="BV5" s="637" t="s">
        <v>57</v>
      </c>
      <c r="BW5" s="638"/>
      <c r="BX5" s="637" t="s">
        <v>56</v>
      </c>
      <c r="BY5" s="638"/>
      <c r="BZ5" s="637" t="s">
        <v>95</v>
      </c>
      <c r="CA5" s="638"/>
      <c r="CB5" s="637" t="s">
        <v>57</v>
      </c>
      <c r="CC5" s="638"/>
      <c r="CD5" s="640"/>
    </row>
    <row r="6" spans="1:82" s="2" customFormat="1" ht="24.75" customHeight="1" x14ac:dyDescent="0.15">
      <c r="A6" s="618" t="s">
        <v>93</v>
      </c>
      <c r="B6" s="618"/>
      <c r="C6" s="619"/>
      <c r="D6" s="290">
        <f>'1.全体'!H7</f>
        <v>16527815</v>
      </c>
      <c r="E6" s="291"/>
      <c r="F6" s="291"/>
      <c r="G6" s="291"/>
      <c r="H6" s="292">
        <f>D6/$AN6*100</f>
        <v>98.661023361697104</v>
      </c>
      <c r="I6" s="292"/>
      <c r="J6" s="290">
        <f>'1.全体'!N7</f>
        <v>16370480</v>
      </c>
      <c r="K6" s="291"/>
      <c r="L6" s="291">
        <f>IF(J6-D6=SUM(L8:L31),J6-D6,"エラー")</f>
        <v>-157335</v>
      </c>
      <c r="M6" s="291"/>
      <c r="N6" s="292">
        <f>J6/$AN6*100</f>
        <v>97.721828912181991</v>
      </c>
      <c r="O6" s="293"/>
      <c r="P6" s="290">
        <f>'1.全体'!T7</f>
        <v>15669920</v>
      </c>
      <c r="Q6" s="291"/>
      <c r="R6" s="291">
        <f>IF(P6-J6=SUM(R8:R31),P6-J6,"エラー")</f>
        <v>-700560</v>
      </c>
      <c r="S6" s="291"/>
      <c r="T6" s="292">
        <f>P6/$AN6*100</f>
        <v>93.539910943819535</v>
      </c>
      <c r="U6" s="293"/>
      <c r="V6" s="290">
        <f>'1.全体'!Z7</f>
        <v>16002273</v>
      </c>
      <c r="W6" s="291"/>
      <c r="X6" s="291">
        <f>IF(V6-P6=SUM(X8:X31),V6-P6,"エラー")</f>
        <v>332353</v>
      </c>
      <c r="Y6" s="291"/>
      <c r="Z6" s="292">
        <f>V6/$AN6*100</f>
        <v>95.523856619477826</v>
      </c>
      <c r="AA6" s="293"/>
      <c r="AB6" s="290">
        <f>'1.全体'!AF7</f>
        <v>15493668</v>
      </c>
      <c r="AC6" s="291"/>
      <c r="AD6" s="291">
        <f>IF(AB6-V6=SUM(AD8:AD31),AB6-V6,"エラー")</f>
        <v>-508605</v>
      </c>
      <c r="AE6" s="291"/>
      <c r="AF6" s="292">
        <f>AB6/$AN6*100</f>
        <v>92.487793486699772</v>
      </c>
      <c r="AG6" s="293"/>
      <c r="AH6" s="290">
        <f>'1.全体'!AL7</f>
        <v>16214140</v>
      </c>
      <c r="AI6" s="291"/>
      <c r="AJ6" s="291">
        <f>IF(AH6-AB6=SUM(AJ8:AJ31),AH6-AB6,"エラー")</f>
        <v>720472</v>
      </c>
      <c r="AK6" s="291"/>
      <c r="AL6" s="292">
        <f>AH6/$AN6*100</f>
        <v>96.788574008713653</v>
      </c>
      <c r="AM6" s="293"/>
      <c r="AN6" s="290">
        <f>'1.全体'!AR7</f>
        <v>16752122</v>
      </c>
      <c r="AO6" s="291"/>
      <c r="AP6" s="291">
        <f>IF(AN6-AH6=SUM(AP8:AP31),AN6-AH6,"エラー")</f>
        <v>537982</v>
      </c>
      <c r="AQ6" s="291"/>
      <c r="AR6" s="292">
        <f>AN6/$AN6*100</f>
        <v>100</v>
      </c>
      <c r="AS6" s="293"/>
      <c r="AT6" s="290">
        <f>'1.全体'!AX7</f>
        <v>15730041</v>
      </c>
      <c r="AU6" s="291"/>
      <c r="AV6" s="291">
        <f>IF(AT6-AN6=SUM(AV8:AV31),AT6-AN6,"エラー")</f>
        <v>-1022081</v>
      </c>
      <c r="AW6" s="291"/>
      <c r="AX6" s="292">
        <f>AT6/$AT6*100</f>
        <v>100</v>
      </c>
      <c r="AY6" s="293"/>
      <c r="AZ6" s="290">
        <v>17308143</v>
      </c>
      <c r="BA6" s="291"/>
      <c r="BB6" s="291">
        <v>822471</v>
      </c>
      <c r="BC6" s="291"/>
      <c r="BD6" s="292">
        <v>100</v>
      </c>
      <c r="BE6" s="293"/>
      <c r="BF6" s="290">
        <v>18845514</v>
      </c>
      <c r="BG6" s="291"/>
      <c r="BH6" s="291">
        <v>1537371</v>
      </c>
      <c r="BI6" s="291"/>
      <c r="BJ6" s="292">
        <v>108.88235670343146</v>
      </c>
      <c r="BK6" s="293"/>
      <c r="BL6" s="351">
        <v>17041257</v>
      </c>
      <c r="BM6" s="352"/>
      <c r="BN6" s="352">
        <v>-1804257</v>
      </c>
      <c r="BO6" s="352"/>
      <c r="BP6" s="353">
        <v>98.458032152842748</v>
      </c>
      <c r="BQ6" s="354"/>
      <c r="BR6" s="351">
        <v>17441961</v>
      </c>
      <c r="BS6" s="352"/>
      <c r="BT6" s="352">
        <v>400704</v>
      </c>
      <c r="BU6" s="352"/>
      <c r="BV6" s="353">
        <v>100.77315053382677</v>
      </c>
      <c r="BW6" s="354"/>
      <c r="BX6" s="351">
        <v>17507346</v>
      </c>
      <c r="BY6" s="352"/>
      <c r="BZ6" s="352">
        <v>65385</v>
      </c>
      <c r="CA6" s="352"/>
      <c r="CB6" s="353">
        <v>101.15092069669171</v>
      </c>
      <c r="CC6" s="354"/>
      <c r="CD6" s="271" t="s">
        <v>4</v>
      </c>
    </row>
    <row r="7" spans="1:82" s="2" customFormat="1" ht="5.25" customHeight="1" x14ac:dyDescent="0.15">
      <c r="A7" s="14"/>
      <c r="B7" s="15"/>
      <c r="C7" s="16"/>
      <c r="D7" s="299"/>
      <c r="E7" s="300"/>
      <c r="F7" s="300"/>
      <c r="G7" s="300"/>
      <c r="H7" s="301"/>
      <c r="I7" s="301"/>
      <c r="J7" s="299"/>
      <c r="K7" s="300"/>
      <c r="L7" s="300"/>
      <c r="M7" s="300"/>
      <c r="N7" s="301"/>
      <c r="O7" s="302"/>
      <c r="P7" s="299"/>
      <c r="Q7" s="300"/>
      <c r="R7" s="300"/>
      <c r="S7" s="300"/>
      <c r="T7" s="301"/>
      <c r="U7" s="302"/>
      <c r="V7" s="299"/>
      <c r="W7" s="300"/>
      <c r="X7" s="300"/>
      <c r="Y7" s="300"/>
      <c r="Z7" s="301"/>
      <c r="AA7" s="302"/>
      <c r="AB7" s="301"/>
      <c r="AC7" s="301"/>
      <c r="AD7" s="301"/>
      <c r="AE7" s="301"/>
      <c r="AF7" s="301"/>
      <c r="AG7" s="301"/>
      <c r="AH7" s="299"/>
      <c r="AI7" s="300"/>
      <c r="AJ7" s="300"/>
      <c r="AK7" s="300"/>
      <c r="AL7" s="301"/>
      <c r="AM7" s="302"/>
      <c r="AN7" s="299"/>
      <c r="AO7" s="300"/>
      <c r="AP7" s="300"/>
      <c r="AQ7" s="300"/>
      <c r="AR7" s="301"/>
      <c r="AS7" s="302"/>
      <c r="AT7" s="299"/>
      <c r="AU7" s="300"/>
      <c r="AV7" s="300"/>
      <c r="AW7" s="300"/>
      <c r="AX7" s="301"/>
      <c r="AY7" s="302"/>
      <c r="AZ7" s="299"/>
      <c r="BA7" s="300"/>
      <c r="BB7" s="300"/>
      <c r="BC7" s="300"/>
      <c r="BD7" s="301"/>
      <c r="BE7" s="302"/>
      <c r="BF7" s="299"/>
      <c r="BG7" s="300"/>
      <c r="BH7" s="300"/>
      <c r="BI7" s="300"/>
      <c r="BJ7" s="301"/>
      <c r="BK7" s="302"/>
      <c r="BL7" s="355"/>
      <c r="BM7" s="356"/>
      <c r="BN7" s="356"/>
      <c r="BO7" s="356"/>
      <c r="BP7" s="357"/>
      <c r="BQ7" s="358"/>
      <c r="BR7" s="355"/>
      <c r="BS7" s="356"/>
      <c r="BT7" s="356"/>
      <c r="BU7" s="356"/>
      <c r="BV7" s="357"/>
      <c r="BW7" s="358"/>
      <c r="BX7" s="355"/>
      <c r="BY7" s="356"/>
      <c r="BZ7" s="356"/>
      <c r="CA7" s="356"/>
      <c r="CB7" s="357"/>
      <c r="CC7" s="358"/>
      <c r="CD7" s="14"/>
    </row>
    <row r="8" spans="1:82" ht="22.5" customHeight="1" x14ac:dyDescent="0.15">
      <c r="A8" s="103" t="s">
        <v>291</v>
      </c>
      <c r="B8" s="30" t="s">
        <v>72</v>
      </c>
      <c r="C8" s="42"/>
      <c r="D8" s="308">
        <f>'1.全体'!H9</f>
        <v>6862073</v>
      </c>
      <c r="E8" s="309"/>
      <c r="F8" s="309"/>
      <c r="G8" s="309"/>
      <c r="H8" s="310">
        <f t="shared" ref="H8:H15" si="0">IF(ISTEXT($AN8),$AN8,IF(ISTEXT(F8),F8,IF(D8="-","-",D8/$AN8*100)))</f>
        <v>97.995763749036399</v>
      </c>
      <c r="I8" s="310"/>
      <c r="J8" s="308">
        <f>'1.全体'!N9</f>
        <v>7022339</v>
      </c>
      <c r="K8" s="309"/>
      <c r="L8" s="309">
        <f t="shared" ref="L8:L31" si="1">IF(OR(D8="X",J8="X"),"X",IF(AND(D8="-",J8="-"),"-",IF(D8="-",J8,IF(J8="-",-D8,J8-D8))))</f>
        <v>160266</v>
      </c>
      <c r="M8" s="309"/>
      <c r="N8" s="310">
        <f t="shared" ref="N8:N15" si="2">IF(ISTEXT($AN8),$AN8,IF(ISTEXT(L8),L8,IF(J8="-","-",J8/$AN8*100)))</f>
        <v>100.28448744419427</v>
      </c>
      <c r="O8" s="310"/>
      <c r="P8" s="308">
        <f>'1.全体'!T9</f>
        <v>6524931</v>
      </c>
      <c r="Q8" s="309"/>
      <c r="R8" s="309">
        <f t="shared" ref="R8:R26" si="3">IF(OR(J8="X",P8="X"),"X",IF(AND(J8="-",P8="-"),"-",IF(J8="-",P8,IF(P8="-",-J8,P8-J8))))</f>
        <v>-497408</v>
      </c>
      <c r="S8" s="309"/>
      <c r="T8" s="310">
        <f t="shared" ref="T8:T15" si="4">IF(ISTEXT($AN8),$AN8,IF(ISTEXT(R8),R8,IF(P8="-","-",P8/$AN8*100)))</f>
        <v>93.181112581396889</v>
      </c>
      <c r="U8" s="311"/>
      <c r="V8" s="308">
        <f>'1.全体'!Z9</f>
        <v>6960368</v>
      </c>
      <c r="W8" s="309"/>
      <c r="X8" s="309">
        <f t="shared" ref="X8:X31" si="5">IF(OR(P8="X",V8="X"),"X",IF(AND(P8="-",V8="-"),"-",IF(P8="-",V8,IF(V8="-",-P8,V8-P8))))</f>
        <v>435437</v>
      </c>
      <c r="Y8" s="309"/>
      <c r="Z8" s="310">
        <f t="shared" ref="Z8:Z15" si="6">IF(ISTEXT($AN8),$AN8,IF(ISTEXT(X8),X8,IF(V8="-","-",V8/$AN8*100)))</f>
        <v>99.399493146510252</v>
      </c>
      <c r="AA8" s="311"/>
      <c r="AB8" s="308">
        <f>'1.全体'!AF9</f>
        <v>6776475</v>
      </c>
      <c r="AC8" s="309"/>
      <c r="AD8" s="309">
        <f t="shared" ref="AD8:AD31" si="7">IF(OR(V8="X",AB8="X"),"X",IF(AND(V8="-",AB8="-"),"-",IF(V8="-",AB8,IF(AB8="-",-V8,AB8-V8))))</f>
        <v>-183893</v>
      </c>
      <c r="AE8" s="309"/>
      <c r="AF8" s="310">
        <f t="shared" ref="AF8:AF15" si="8">IF(ISTEXT($AN8),$AN8,IF(ISTEXT(AD8),AD8,IF(AB8="-","-",AB8/$AN8*100)))</f>
        <v>96.773357431675748</v>
      </c>
      <c r="AG8" s="310"/>
      <c r="AH8" s="308">
        <f>'1.全体'!AL9</f>
        <v>6969942</v>
      </c>
      <c r="AI8" s="309"/>
      <c r="AJ8" s="309">
        <f t="shared" ref="AJ8:AJ31" si="9">IF(OR(AB8="X",AH8="X"),"X",IF(AND(AB8="-",AH8="-"),"-",IF(AB8="-",AH8,IF(AH8="-",-AB8,AH8-AB8))))</f>
        <v>193467</v>
      </c>
      <c r="AK8" s="309"/>
      <c r="AL8" s="310">
        <f t="shared" ref="AL8:AL29" si="10">IF(ISTEXT($AN8),$AN8,IF(ISTEXT(AJ8),AJ8,IF(AH8="-","-",AH8/$AN8*100)))</f>
        <v>99.536217346636548</v>
      </c>
      <c r="AM8" s="311"/>
      <c r="AN8" s="308">
        <f>'1.全体'!AR9</f>
        <v>7002418</v>
      </c>
      <c r="AO8" s="309"/>
      <c r="AP8" s="309">
        <f t="shared" ref="AP8:AP31" si="11">IF(OR(AH8="X",AN8="X"),"X",IF(AND(AH8="-",AN8="-"),"-",IF(AH8="-",AN8,IF(AN8="-",-AH8,AN8-AH8))))</f>
        <v>32476</v>
      </c>
      <c r="AQ8" s="309"/>
      <c r="AR8" s="310">
        <f t="shared" ref="AR8:AR31" si="12">IF(ISTEXT($AN8),$AN8,IF(ISTEXT(AP8),AP8,IF(AN8="-","-",AN8/$AN8*100)))</f>
        <v>100</v>
      </c>
      <c r="AS8" s="311"/>
      <c r="AT8" s="308">
        <f>'1.全体'!AX9</f>
        <v>7803665</v>
      </c>
      <c r="AU8" s="309"/>
      <c r="AV8" s="309">
        <f t="shared" ref="AV8:AV31" si="13">IF(OR(AN8="X",AT8="X"),"X",IF(AND(AN8="-",AT8="-"),"-",IF(AN8="-",AT8,IF(AT8="-",-AN8,AT8-AN8))))</f>
        <v>801247</v>
      </c>
      <c r="AW8" s="309"/>
      <c r="AX8" s="310">
        <f>IF(ISTEXT($AT8),$AT8,IF(ISTEXT(AV8),AV8,IF(AT8="-","-",AT8/$AT8*100)))</f>
        <v>100</v>
      </c>
      <c r="AY8" s="311"/>
      <c r="AZ8" s="308">
        <v>8679662</v>
      </c>
      <c r="BA8" s="309"/>
      <c r="BB8" s="309">
        <v>904032</v>
      </c>
      <c r="BC8" s="309"/>
      <c r="BD8" s="310">
        <v>100</v>
      </c>
      <c r="BE8" s="311"/>
      <c r="BF8" s="308">
        <v>9416258</v>
      </c>
      <c r="BG8" s="309"/>
      <c r="BH8" s="309">
        <v>736596</v>
      </c>
      <c r="BI8" s="309"/>
      <c r="BJ8" s="310">
        <v>108.486459495773</v>
      </c>
      <c r="BK8" s="311"/>
      <c r="BL8" s="359">
        <v>9415126</v>
      </c>
      <c r="BM8" s="360"/>
      <c r="BN8" s="360">
        <v>-1132</v>
      </c>
      <c r="BO8" s="360"/>
      <c r="BP8" s="361">
        <v>108.4734175132626</v>
      </c>
      <c r="BQ8" s="362"/>
      <c r="BR8" s="359">
        <v>9473646</v>
      </c>
      <c r="BS8" s="360"/>
      <c r="BT8" s="360">
        <v>58520</v>
      </c>
      <c r="BU8" s="360"/>
      <c r="BV8" s="361">
        <v>109.14763731583096</v>
      </c>
      <c r="BW8" s="362"/>
      <c r="BX8" s="359">
        <v>9679784</v>
      </c>
      <c r="BY8" s="360"/>
      <c r="BZ8" s="360">
        <v>206138</v>
      </c>
      <c r="CA8" s="360"/>
      <c r="CB8" s="361">
        <v>111.52259154791973</v>
      </c>
      <c r="CC8" s="362"/>
      <c r="CD8" s="103" t="s">
        <v>293</v>
      </c>
    </row>
    <row r="9" spans="1:82" ht="22.5" customHeight="1" x14ac:dyDescent="0.15">
      <c r="A9" s="17">
        <v>10</v>
      </c>
      <c r="B9" s="30" t="s">
        <v>73</v>
      </c>
      <c r="C9" s="42"/>
      <c r="D9" s="308">
        <f>'1.全体'!H10</f>
        <v>1676970</v>
      </c>
      <c r="E9" s="309"/>
      <c r="F9" s="309"/>
      <c r="G9" s="309"/>
      <c r="H9" s="310">
        <f t="shared" si="0"/>
        <v>98.779343497322543</v>
      </c>
      <c r="I9" s="310"/>
      <c r="J9" s="308">
        <f>'1.全体'!N10</f>
        <v>1404010</v>
      </c>
      <c r="K9" s="309"/>
      <c r="L9" s="309">
        <f t="shared" si="1"/>
        <v>-272960</v>
      </c>
      <c r="M9" s="309"/>
      <c r="N9" s="310">
        <f t="shared" si="2"/>
        <v>82.701053724083209</v>
      </c>
      <c r="O9" s="310"/>
      <c r="P9" s="308">
        <f>'1.全体'!T10</f>
        <v>1340635</v>
      </c>
      <c r="Q9" s="309"/>
      <c r="R9" s="309">
        <f t="shared" si="3"/>
        <v>-63375</v>
      </c>
      <c r="S9" s="309"/>
      <c r="T9" s="310">
        <f t="shared" si="4"/>
        <v>78.968046637407355</v>
      </c>
      <c r="U9" s="311"/>
      <c r="V9" s="308">
        <f>'1.全体'!Z10</f>
        <v>1404547</v>
      </c>
      <c r="W9" s="309"/>
      <c r="X9" s="309">
        <f t="shared" si="5"/>
        <v>63912</v>
      </c>
      <c r="Y9" s="309"/>
      <c r="Z9" s="310">
        <f t="shared" si="6"/>
        <v>82.732684884722971</v>
      </c>
      <c r="AA9" s="311"/>
      <c r="AB9" s="308">
        <f>'1.全体'!AF10</f>
        <v>1138292</v>
      </c>
      <c r="AC9" s="309"/>
      <c r="AD9" s="309">
        <f t="shared" si="7"/>
        <v>-266255</v>
      </c>
      <c r="AE9" s="309"/>
      <c r="AF9" s="310">
        <f t="shared" si="8"/>
        <v>67.049342843494088</v>
      </c>
      <c r="AG9" s="310"/>
      <c r="AH9" s="308">
        <f>'1.全体'!AL10</f>
        <v>1397711</v>
      </c>
      <c r="AI9" s="309"/>
      <c r="AJ9" s="309">
        <f t="shared" si="9"/>
        <v>259419</v>
      </c>
      <c r="AK9" s="309"/>
      <c r="AL9" s="310">
        <f t="shared" si="10"/>
        <v>82.33002079881345</v>
      </c>
      <c r="AM9" s="311"/>
      <c r="AN9" s="308">
        <f>'1.全体'!AR10</f>
        <v>1697693</v>
      </c>
      <c r="AO9" s="309"/>
      <c r="AP9" s="309">
        <f t="shared" si="11"/>
        <v>299982</v>
      </c>
      <c r="AQ9" s="309"/>
      <c r="AR9" s="310">
        <f t="shared" si="12"/>
        <v>100</v>
      </c>
      <c r="AS9" s="311"/>
      <c r="AT9" s="308">
        <f>'1.全体'!AX10</f>
        <v>1435243</v>
      </c>
      <c r="AU9" s="309"/>
      <c r="AV9" s="309">
        <f t="shared" si="13"/>
        <v>-262450</v>
      </c>
      <c r="AW9" s="309"/>
      <c r="AX9" s="310">
        <f t="shared" ref="AX9:AX18" si="14">IF(ISTEXT($AT9),$AT9,IF(ISTEXT(AV9),AV9,IF(AT9="-","-",AT9/$AT9*100)))</f>
        <v>100</v>
      </c>
      <c r="AY9" s="311"/>
      <c r="AZ9" s="308">
        <v>2112261</v>
      </c>
      <c r="BA9" s="309"/>
      <c r="BB9" s="309">
        <v>-175971</v>
      </c>
      <c r="BC9" s="309"/>
      <c r="BD9" s="310">
        <v>100</v>
      </c>
      <c r="BE9" s="311"/>
      <c r="BF9" s="308">
        <v>2427372</v>
      </c>
      <c r="BG9" s="309"/>
      <c r="BH9" s="309">
        <v>315111</v>
      </c>
      <c r="BI9" s="309"/>
      <c r="BJ9" s="310">
        <v>114.91818482659104</v>
      </c>
      <c r="BK9" s="311"/>
      <c r="BL9" s="359">
        <v>960454</v>
      </c>
      <c r="BM9" s="360"/>
      <c r="BN9" s="360">
        <v>-1466918</v>
      </c>
      <c r="BO9" s="360"/>
      <c r="BP9" s="361">
        <v>45.470422452528361</v>
      </c>
      <c r="BQ9" s="362"/>
      <c r="BR9" s="359">
        <v>889673</v>
      </c>
      <c r="BS9" s="360"/>
      <c r="BT9" s="360">
        <v>-70781</v>
      </c>
      <c r="BU9" s="360"/>
      <c r="BV9" s="361">
        <v>42.119463456457325</v>
      </c>
      <c r="BW9" s="362"/>
      <c r="BX9" s="359">
        <v>811208</v>
      </c>
      <c r="BY9" s="360"/>
      <c r="BZ9" s="360">
        <v>-78465</v>
      </c>
      <c r="CA9" s="360"/>
      <c r="CB9" s="361">
        <v>38.404723658676652</v>
      </c>
      <c r="CC9" s="362"/>
      <c r="CD9" s="17">
        <v>10</v>
      </c>
    </row>
    <row r="10" spans="1:82" ht="22.5" customHeight="1" x14ac:dyDescent="0.15">
      <c r="A10" s="17">
        <v>11</v>
      </c>
      <c r="B10" s="30" t="s">
        <v>42</v>
      </c>
      <c r="C10" s="42"/>
      <c r="D10" s="308">
        <f>'1.全体'!H11</f>
        <v>396859</v>
      </c>
      <c r="E10" s="309"/>
      <c r="F10" s="309"/>
      <c r="G10" s="309"/>
      <c r="H10" s="310">
        <f t="shared" si="0"/>
        <v>118.60912030699893</v>
      </c>
      <c r="I10" s="310"/>
      <c r="J10" s="308">
        <f>'1.全体'!N11</f>
        <v>359181</v>
      </c>
      <c r="K10" s="309"/>
      <c r="L10" s="309">
        <f t="shared" si="1"/>
        <v>-37678</v>
      </c>
      <c r="M10" s="309"/>
      <c r="N10" s="310">
        <f t="shared" si="2"/>
        <v>107.3483086965098</v>
      </c>
      <c r="O10" s="310"/>
      <c r="P10" s="308">
        <f>'1.全体'!T11</f>
        <v>269025</v>
      </c>
      <c r="Q10" s="309"/>
      <c r="R10" s="309">
        <f t="shared" si="3"/>
        <v>-90156</v>
      </c>
      <c r="S10" s="309"/>
      <c r="T10" s="310">
        <f t="shared" si="4"/>
        <v>80.403414287165944</v>
      </c>
      <c r="U10" s="311"/>
      <c r="V10" s="308">
        <f>'1.全体'!Z11</f>
        <v>290410</v>
      </c>
      <c r="W10" s="309"/>
      <c r="X10" s="309">
        <f t="shared" si="5"/>
        <v>21385</v>
      </c>
      <c r="Y10" s="309"/>
      <c r="Z10" s="310">
        <f t="shared" si="6"/>
        <v>86.794742284679344</v>
      </c>
      <c r="AA10" s="311"/>
      <c r="AB10" s="308">
        <f>'1.全体'!AF11</f>
        <v>272088</v>
      </c>
      <c r="AC10" s="309"/>
      <c r="AD10" s="309">
        <f t="shared" si="7"/>
        <v>-18322</v>
      </c>
      <c r="AE10" s="309"/>
      <c r="AF10" s="310">
        <f t="shared" si="8"/>
        <v>81.318852101352675</v>
      </c>
      <c r="AG10" s="310"/>
      <c r="AH10" s="308">
        <f>'1.全体'!AL11</f>
        <v>310673</v>
      </c>
      <c r="AI10" s="309"/>
      <c r="AJ10" s="309">
        <f t="shared" si="9"/>
        <v>38585</v>
      </c>
      <c r="AK10" s="309"/>
      <c r="AL10" s="310">
        <f t="shared" si="10"/>
        <v>92.85073850696665</v>
      </c>
      <c r="AM10" s="311"/>
      <c r="AN10" s="308">
        <f>'1.全体'!AR11</f>
        <v>334594</v>
      </c>
      <c r="AO10" s="309"/>
      <c r="AP10" s="309">
        <f t="shared" si="11"/>
        <v>23921</v>
      </c>
      <c r="AQ10" s="309"/>
      <c r="AR10" s="310">
        <f t="shared" si="12"/>
        <v>100</v>
      </c>
      <c r="AS10" s="311"/>
      <c r="AT10" s="308">
        <f>'1.全体'!AX11</f>
        <v>318724</v>
      </c>
      <c r="AU10" s="309"/>
      <c r="AV10" s="309">
        <f t="shared" si="13"/>
        <v>-15870</v>
      </c>
      <c r="AW10" s="309"/>
      <c r="AX10" s="310">
        <f t="shared" si="14"/>
        <v>100</v>
      </c>
      <c r="AY10" s="311"/>
      <c r="AZ10" s="308">
        <v>334678</v>
      </c>
      <c r="BA10" s="309"/>
      <c r="BB10" s="309">
        <v>4600</v>
      </c>
      <c r="BC10" s="309"/>
      <c r="BD10" s="310">
        <v>100</v>
      </c>
      <c r="BE10" s="311"/>
      <c r="BF10" s="308">
        <v>343631</v>
      </c>
      <c r="BG10" s="309"/>
      <c r="BH10" s="309">
        <v>8953</v>
      </c>
      <c r="BI10" s="309"/>
      <c r="BJ10" s="310">
        <v>102.67510861185976</v>
      </c>
      <c r="BK10" s="311"/>
      <c r="BL10" s="359">
        <v>293356</v>
      </c>
      <c r="BM10" s="360"/>
      <c r="BN10" s="360">
        <v>-50275</v>
      </c>
      <c r="BO10" s="360"/>
      <c r="BP10" s="361">
        <v>87.653206963110804</v>
      </c>
      <c r="BQ10" s="362"/>
      <c r="BR10" s="359">
        <v>282305</v>
      </c>
      <c r="BS10" s="360"/>
      <c r="BT10" s="360">
        <v>-11051</v>
      </c>
      <c r="BU10" s="360"/>
      <c r="BV10" s="361">
        <v>84.351227149678195</v>
      </c>
      <c r="BW10" s="362"/>
      <c r="BX10" s="359">
        <v>264144</v>
      </c>
      <c r="BY10" s="360"/>
      <c r="BZ10" s="360">
        <v>-18161</v>
      </c>
      <c r="CA10" s="360"/>
      <c r="CB10" s="361">
        <v>78.924817287063988</v>
      </c>
      <c r="CC10" s="362"/>
      <c r="CD10" s="17">
        <v>11</v>
      </c>
    </row>
    <row r="11" spans="1:82" ht="22.5" customHeight="1" x14ac:dyDescent="0.15">
      <c r="A11" s="17">
        <v>12</v>
      </c>
      <c r="B11" s="30" t="s">
        <v>280</v>
      </c>
      <c r="C11" s="42"/>
      <c r="D11" s="308">
        <f>'1.全体'!H12</f>
        <v>436151</v>
      </c>
      <c r="E11" s="309"/>
      <c r="F11" s="309"/>
      <c r="G11" s="309"/>
      <c r="H11" s="310">
        <f t="shared" si="0"/>
        <v>202.38368127253406</v>
      </c>
      <c r="I11" s="310"/>
      <c r="J11" s="308">
        <f>'1.全体'!N12</f>
        <v>421999</v>
      </c>
      <c r="K11" s="309"/>
      <c r="L11" s="309">
        <f t="shared" si="1"/>
        <v>-14152</v>
      </c>
      <c r="M11" s="309"/>
      <c r="N11" s="310">
        <f t="shared" si="2"/>
        <v>195.81684121629459</v>
      </c>
      <c r="O11" s="310"/>
      <c r="P11" s="308">
        <f>'1.全体'!T12</f>
        <v>390052</v>
      </c>
      <c r="Q11" s="309"/>
      <c r="R11" s="309">
        <f t="shared" si="3"/>
        <v>-31947</v>
      </c>
      <c r="S11" s="309"/>
      <c r="T11" s="310">
        <f t="shared" si="4"/>
        <v>180.99272877447137</v>
      </c>
      <c r="U11" s="311"/>
      <c r="V11" s="308">
        <f>'1.全体'!Z12</f>
        <v>343050</v>
      </c>
      <c r="W11" s="309"/>
      <c r="X11" s="309">
        <f t="shared" si="5"/>
        <v>-47002</v>
      </c>
      <c r="Y11" s="309"/>
      <c r="Z11" s="310">
        <f t="shared" si="6"/>
        <v>159.18276436496262</v>
      </c>
      <c r="AA11" s="311"/>
      <c r="AB11" s="308">
        <f>'1.全体'!AF12</f>
        <v>320017</v>
      </c>
      <c r="AC11" s="309"/>
      <c r="AD11" s="309">
        <f t="shared" si="7"/>
        <v>-23033</v>
      </c>
      <c r="AE11" s="309"/>
      <c r="AF11" s="310">
        <f t="shared" si="8"/>
        <v>148.49494447976167</v>
      </c>
      <c r="AG11" s="310"/>
      <c r="AH11" s="308">
        <f>'1.全体'!AL12</f>
        <v>254611</v>
      </c>
      <c r="AI11" s="309"/>
      <c r="AJ11" s="309">
        <f t="shared" si="9"/>
        <v>-65406</v>
      </c>
      <c r="AK11" s="309"/>
      <c r="AL11" s="310">
        <f t="shared" si="10"/>
        <v>118.14511825601952</v>
      </c>
      <c r="AM11" s="311"/>
      <c r="AN11" s="308">
        <f>'1.全体'!AR12</f>
        <v>215507</v>
      </c>
      <c r="AO11" s="309"/>
      <c r="AP11" s="309">
        <f t="shared" si="11"/>
        <v>-39104</v>
      </c>
      <c r="AQ11" s="309"/>
      <c r="AR11" s="310">
        <f t="shared" si="12"/>
        <v>100</v>
      </c>
      <c r="AS11" s="311"/>
      <c r="AT11" s="308">
        <f>'1.全体'!AX12</f>
        <v>212472</v>
      </c>
      <c r="AU11" s="309"/>
      <c r="AV11" s="309">
        <f t="shared" si="13"/>
        <v>-3035</v>
      </c>
      <c r="AW11" s="309"/>
      <c r="AX11" s="310">
        <f t="shared" si="14"/>
        <v>100</v>
      </c>
      <c r="AY11" s="311"/>
      <c r="AZ11" s="308">
        <v>256481</v>
      </c>
      <c r="BA11" s="309"/>
      <c r="BB11" s="309">
        <v>28959</v>
      </c>
      <c r="BC11" s="309"/>
      <c r="BD11" s="310">
        <v>100</v>
      </c>
      <c r="BE11" s="311"/>
      <c r="BF11" s="308">
        <v>332109</v>
      </c>
      <c r="BG11" s="309"/>
      <c r="BH11" s="309">
        <v>75628</v>
      </c>
      <c r="BI11" s="309"/>
      <c r="BJ11" s="310">
        <v>129.48678459612992</v>
      </c>
      <c r="BK11" s="311"/>
      <c r="BL11" s="359">
        <v>267444</v>
      </c>
      <c r="BM11" s="360"/>
      <c r="BN11" s="360">
        <v>-64665</v>
      </c>
      <c r="BO11" s="360"/>
      <c r="BP11" s="361">
        <v>104.27439069560708</v>
      </c>
      <c r="BQ11" s="362"/>
      <c r="BR11" s="359">
        <v>264743</v>
      </c>
      <c r="BS11" s="360"/>
      <c r="BT11" s="360">
        <v>-2701</v>
      </c>
      <c r="BU11" s="360"/>
      <c r="BV11" s="361">
        <v>103.22129124574531</v>
      </c>
      <c r="BW11" s="362"/>
      <c r="BX11" s="359">
        <v>251604</v>
      </c>
      <c r="BY11" s="360"/>
      <c r="BZ11" s="360">
        <v>-13139</v>
      </c>
      <c r="CA11" s="360"/>
      <c r="CB11" s="361">
        <v>98.098494625332862</v>
      </c>
      <c r="CC11" s="362"/>
      <c r="CD11" s="17">
        <v>12</v>
      </c>
    </row>
    <row r="12" spans="1:82" ht="22.5" customHeight="1" x14ac:dyDescent="0.15">
      <c r="A12" s="17">
        <v>13</v>
      </c>
      <c r="B12" s="30" t="s">
        <v>74</v>
      </c>
      <c r="C12" s="42"/>
      <c r="D12" s="308">
        <f>'1.全体'!H13</f>
        <v>296724</v>
      </c>
      <c r="E12" s="309"/>
      <c r="F12" s="309"/>
      <c r="G12" s="309"/>
      <c r="H12" s="310">
        <f t="shared" si="0"/>
        <v>109.89289364917114</v>
      </c>
      <c r="I12" s="310"/>
      <c r="J12" s="308">
        <f>'1.全体'!N13</f>
        <v>264447</v>
      </c>
      <c r="K12" s="309"/>
      <c r="L12" s="309">
        <f t="shared" si="1"/>
        <v>-32277</v>
      </c>
      <c r="M12" s="309"/>
      <c r="N12" s="310">
        <f t="shared" si="2"/>
        <v>97.938980489756005</v>
      </c>
      <c r="O12" s="310"/>
      <c r="P12" s="308">
        <f>'1.全体'!T13</f>
        <v>268581</v>
      </c>
      <c r="Q12" s="309"/>
      <c r="R12" s="309">
        <f t="shared" si="3"/>
        <v>4134</v>
      </c>
      <c r="S12" s="309"/>
      <c r="T12" s="310">
        <f t="shared" si="4"/>
        <v>99.470023554508685</v>
      </c>
      <c r="U12" s="311"/>
      <c r="V12" s="308">
        <f>'1.全体'!Z13</f>
        <v>316386</v>
      </c>
      <c r="W12" s="309"/>
      <c r="X12" s="309">
        <f t="shared" si="5"/>
        <v>47805</v>
      </c>
      <c r="Y12" s="309"/>
      <c r="Z12" s="310">
        <f t="shared" si="6"/>
        <v>117.17479223145637</v>
      </c>
      <c r="AA12" s="311"/>
      <c r="AB12" s="308">
        <f>'1.全体'!AF13</f>
        <v>287203</v>
      </c>
      <c r="AC12" s="309"/>
      <c r="AD12" s="309">
        <f t="shared" si="7"/>
        <v>-29183</v>
      </c>
      <c r="AE12" s="309"/>
      <c r="AF12" s="310">
        <f t="shared" si="8"/>
        <v>106.36675407018947</v>
      </c>
      <c r="AG12" s="310"/>
      <c r="AH12" s="308">
        <f>'1.全体'!AL13</f>
        <v>315824</v>
      </c>
      <c r="AI12" s="309"/>
      <c r="AJ12" s="309">
        <f t="shared" si="9"/>
        <v>28621</v>
      </c>
      <c r="AK12" s="309"/>
      <c r="AL12" s="310">
        <f t="shared" si="10"/>
        <v>116.9666533339259</v>
      </c>
      <c r="AM12" s="311"/>
      <c r="AN12" s="308">
        <f>'1.全体'!AR13</f>
        <v>270012</v>
      </c>
      <c r="AO12" s="309"/>
      <c r="AP12" s="309">
        <f t="shared" si="11"/>
        <v>-45812</v>
      </c>
      <c r="AQ12" s="309"/>
      <c r="AR12" s="310">
        <f t="shared" si="12"/>
        <v>100</v>
      </c>
      <c r="AS12" s="311"/>
      <c r="AT12" s="308">
        <f>'1.全体'!AX13</f>
        <v>197841</v>
      </c>
      <c r="AU12" s="309"/>
      <c r="AV12" s="309">
        <f t="shared" si="13"/>
        <v>-72171</v>
      </c>
      <c r="AW12" s="309"/>
      <c r="AX12" s="310">
        <f t="shared" si="14"/>
        <v>100</v>
      </c>
      <c r="AY12" s="311"/>
      <c r="AZ12" s="308">
        <v>167592</v>
      </c>
      <c r="BA12" s="309"/>
      <c r="BB12" s="309">
        <v>996</v>
      </c>
      <c r="BC12" s="309"/>
      <c r="BD12" s="310">
        <v>100</v>
      </c>
      <c r="BE12" s="311"/>
      <c r="BF12" s="308">
        <v>144119</v>
      </c>
      <c r="BG12" s="309"/>
      <c r="BH12" s="309">
        <v>-23473</v>
      </c>
      <c r="BI12" s="309"/>
      <c r="BJ12" s="310">
        <v>85.993961525609819</v>
      </c>
      <c r="BK12" s="311"/>
      <c r="BL12" s="359">
        <v>161074</v>
      </c>
      <c r="BM12" s="360"/>
      <c r="BN12" s="360">
        <v>16955</v>
      </c>
      <c r="BO12" s="360"/>
      <c r="BP12" s="361">
        <v>96.110792877941662</v>
      </c>
      <c r="BQ12" s="362"/>
      <c r="BR12" s="359">
        <v>135371</v>
      </c>
      <c r="BS12" s="360"/>
      <c r="BT12" s="360">
        <v>-25703</v>
      </c>
      <c r="BU12" s="360"/>
      <c r="BV12" s="361">
        <v>80.774141963816888</v>
      </c>
      <c r="BW12" s="362"/>
      <c r="BX12" s="359">
        <v>155830</v>
      </c>
      <c r="BY12" s="360"/>
      <c r="BZ12" s="360">
        <v>20459</v>
      </c>
      <c r="CA12" s="360"/>
      <c r="CB12" s="361">
        <v>92.981765239390896</v>
      </c>
      <c r="CC12" s="362"/>
      <c r="CD12" s="17">
        <v>13</v>
      </c>
    </row>
    <row r="13" spans="1:82" ht="22.5" customHeight="1" x14ac:dyDescent="0.15">
      <c r="A13" s="17">
        <v>14</v>
      </c>
      <c r="B13" s="28" t="s">
        <v>75</v>
      </c>
      <c r="C13" s="42"/>
      <c r="D13" s="308">
        <f>'1.全体'!H14</f>
        <v>928131</v>
      </c>
      <c r="E13" s="309"/>
      <c r="F13" s="309"/>
      <c r="G13" s="309"/>
      <c r="H13" s="310">
        <f t="shared" si="0"/>
        <v>83.630021823634038</v>
      </c>
      <c r="I13" s="310"/>
      <c r="J13" s="308">
        <f>'1.全体'!N14</f>
        <v>1021705</v>
      </c>
      <c r="K13" s="309"/>
      <c r="L13" s="309">
        <f t="shared" si="1"/>
        <v>93574</v>
      </c>
      <c r="M13" s="309"/>
      <c r="N13" s="310">
        <f t="shared" si="2"/>
        <v>92.061585538373365</v>
      </c>
      <c r="O13" s="310"/>
      <c r="P13" s="308">
        <f>'1.全体'!T14</f>
        <v>1009676</v>
      </c>
      <c r="Q13" s="309"/>
      <c r="R13" s="309">
        <f t="shared" si="3"/>
        <v>-12029</v>
      </c>
      <c r="S13" s="309"/>
      <c r="T13" s="310">
        <f t="shared" si="4"/>
        <v>90.9777024092499</v>
      </c>
      <c r="U13" s="311"/>
      <c r="V13" s="308">
        <f>'1.全体'!Z14</f>
        <v>985581</v>
      </c>
      <c r="W13" s="309"/>
      <c r="X13" s="309">
        <f t="shared" si="5"/>
        <v>-24095</v>
      </c>
      <c r="Y13" s="309"/>
      <c r="Z13" s="310">
        <f t="shared" si="6"/>
        <v>88.806602234985206</v>
      </c>
      <c r="AA13" s="311"/>
      <c r="AB13" s="308">
        <f>'1.全体'!AF14</f>
        <v>1037459</v>
      </c>
      <c r="AC13" s="309"/>
      <c r="AD13" s="309">
        <f t="shared" si="7"/>
        <v>51878</v>
      </c>
      <c r="AE13" s="309"/>
      <c r="AF13" s="310">
        <f t="shared" si="8"/>
        <v>93.481112915230227</v>
      </c>
      <c r="AG13" s="310"/>
      <c r="AH13" s="308">
        <f>'1.全体'!AL14</f>
        <v>1087085</v>
      </c>
      <c r="AI13" s="309"/>
      <c r="AJ13" s="309">
        <f t="shared" si="9"/>
        <v>49626</v>
      </c>
      <c r="AK13" s="309"/>
      <c r="AL13" s="310">
        <f t="shared" si="10"/>
        <v>97.952705247583822</v>
      </c>
      <c r="AM13" s="311"/>
      <c r="AN13" s="308">
        <f>'1.全体'!AR14</f>
        <v>1109806</v>
      </c>
      <c r="AO13" s="309"/>
      <c r="AP13" s="309">
        <f t="shared" si="11"/>
        <v>22721</v>
      </c>
      <c r="AQ13" s="309"/>
      <c r="AR13" s="310">
        <f t="shared" si="12"/>
        <v>100</v>
      </c>
      <c r="AS13" s="311"/>
      <c r="AT13" s="308">
        <f>'1.全体'!AX14</f>
        <v>1099354</v>
      </c>
      <c r="AU13" s="309"/>
      <c r="AV13" s="309">
        <f t="shared" si="13"/>
        <v>-10452</v>
      </c>
      <c r="AW13" s="309"/>
      <c r="AX13" s="310">
        <f t="shared" si="14"/>
        <v>100</v>
      </c>
      <c r="AY13" s="311"/>
      <c r="AZ13" s="308">
        <v>1022741</v>
      </c>
      <c r="BA13" s="309"/>
      <c r="BB13" s="309">
        <v>-9871</v>
      </c>
      <c r="BC13" s="309"/>
      <c r="BD13" s="310">
        <v>100</v>
      </c>
      <c r="BE13" s="311"/>
      <c r="BF13" s="308">
        <v>1085187</v>
      </c>
      <c r="BG13" s="309"/>
      <c r="BH13" s="309">
        <v>62446</v>
      </c>
      <c r="BI13" s="309"/>
      <c r="BJ13" s="310">
        <v>106.10574915838909</v>
      </c>
      <c r="BK13" s="311"/>
      <c r="BL13" s="359">
        <v>1080733</v>
      </c>
      <c r="BM13" s="360"/>
      <c r="BN13" s="360">
        <v>-4454</v>
      </c>
      <c r="BO13" s="360"/>
      <c r="BP13" s="361">
        <v>105.670252781496</v>
      </c>
      <c r="BQ13" s="362"/>
      <c r="BR13" s="359">
        <v>1111961</v>
      </c>
      <c r="BS13" s="360"/>
      <c r="BT13" s="360">
        <v>31228</v>
      </c>
      <c r="BU13" s="360"/>
      <c r="BV13" s="361">
        <v>108.72361624301755</v>
      </c>
      <c r="BW13" s="362"/>
      <c r="BX13" s="359">
        <v>1156705</v>
      </c>
      <c r="BY13" s="360"/>
      <c r="BZ13" s="360">
        <v>44744</v>
      </c>
      <c r="CA13" s="360"/>
      <c r="CB13" s="361">
        <v>113.09852641088996</v>
      </c>
      <c r="CC13" s="362"/>
      <c r="CD13" s="17">
        <v>14</v>
      </c>
    </row>
    <row r="14" spans="1:82" ht="22.5" customHeight="1" x14ac:dyDescent="0.15">
      <c r="A14" s="17">
        <v>15</v>
      </c>
      <c r="B14" s="28" t="s">
        <v>43</v>
      </c>
      <c r="C14" s="42"/>
      <c r="D14" s="308">
        <f>'1.全体'!H15</f>
        <v>124677</v>
      </c>
      <c r="E14" s="309"/>
      <c r="F14" s="309"/>
      <c r="G14" s="309"/>
      <c r="H14" s="310">
        <f t="shared" si="0"/>
        <v>332.46313431641823</v>
      </c>
      <c r="I14" s="310"/>
      <c r="J14" s="308">
        <f>'1.全体'!N15</f>
        <v>134659</v>
      </c>
      <c r="K14" s="309"/>
      <c r="L14" s="309">
        <f t="shared" si="1"/>
        <v>9982</v>
      </c>
      <c r="M14" s="309"/>
      <c r="N14" s="310">
        <f t="shared" si="2"/>
        <v>359.08109117090208</v>
      </c>
      <c r="O14" s="310"/>
      <c r="P14" s="308">
        <f>'1.全体'!T15</f>
        <v>101254</v>
      </c>
      <c r="Q14" s="309"/>
      <c r="R14" s="309">
        <f t="shared" si="3"/>
        <v>-33405</v>
      </c>
      <c r="S14" s="309"/>
      <c r="T14" s="310">
        <f t="shared" si="4"/>
        <v>270.00346657422466</v>
      </c>
      <c r="U14" s="311"/>
      <c r="V14" s="308">
        <f>'1.全体'!Z15</f>
        <v>79980</v>
      </c>
      <c r="W14" s="309"/>
      <c r="X14" s="309">
        <f t="shared" si="5"/>
        <v>-21274</v>
      </c>
      <c r="Y14" s="309"/>
      <c r="Z14" s="310">
        <f t="shared" si="6"/>
        <v>213.27431268499507</v>
      </c>
      <c r="AA14" s="311"/>
      <c r="AB14" s="308">
        <f>'1.全体'!AF15</f>
        <v>79368</v>
      </c>
      <c r="AC14" s="309"/>
      <c r="AD14" s="309">
        <f t="shared" si="7"/>
        <v>-612</v>
      </c>
      <c r="AE14" s="309"/>
      <c r="AF14" s="310">
        <f t="shared" si="8"/>
        <v>211.64235620383459</v>
      </c>
      <c r="AG14" s="310"/>
      <c r="AH14" s="308">
        <f>'1.全体'!AL15</f>
        <v>68496</v>
      </c>
      <c r="AI14" s="309"/>
      <c r="AJ14" s="309">
        <f t="shared" si="9"/>
        <v>-10872</v>
      </c>
      <c r="AK14" s="309"/>
      <c r="AL14" s="310">
        <f t="shared" si="10"/>
        <v>182.6511293032186</v>
      </c>
      <c r="AM14" s="311"/>
      <c r="AN14" s="308">
        <f>'1.全体'!AR15</f>
        <v>37501</v>
      </c>
      <c r="AO14" s="309"/>
      <c r="AP14" s="309">
        <f t="shared" si="11"/>
        <v>-30995</v>
      </c>
      <c r="AQ14" s="309"/>
      <c r="AR14" s="310">
        <f t="shared" si="12"/>
        <v>100</v>
      </c>
      <c r="AS14" s="311"/>
      <c r="AT14" s="308">
        <f>'1.全体'!AX15</f>
        <v>31205</v>
      </c>
      <c r="AU14" s="309"/>
      <c r="AV14" s="309">
        <f t="shared" si="13"/>
        <v>-6296</v>
      </c>
      <c r="AW14" s="309"/>
      <c r="AX14" s="310">
        <f t="shared" si="14"/>
        <v>100</v>
      </c>
      <c r="AY14" s="311"/>
      <c r="AZ14" s="308">
        <v>23247</v>
      </c>
      <c r="BA14" s="309"/>
      <c r="BB14" s="309">
        <v>-4999</v>
      </c>
      <c r="BC14" s="309"/>
      <c r="BD14" s="310">
        <v>100</v>
      </c>
      <c r="BE14" s="311"/>
      <c r="BF14" s="308">
        <v>37070</v>
      </c>
      <c r="BG14" s="309"/>
      <c r="BH14" s="309">
        <v>13823</v>
      </c>
      <c r="BI14" s="309"/>
      <c r="BJ14" s="310">
        <v>159.46143588420011</v>
      </c>
      <c r="BK14" s="311"/>
      <c r="BL14" s="359">
        <v>19476</v>
      </c>
      <c r="BM14" s="360"/>
      <c r="BN14" s="360">
        <v>-17594</v>
      </c>
      <c r="BO14" s="360"/>
      <c r="BP14" s="361">
        <v>83.778552071234998</v>
      </c>
      <c r="BQ14" s="362"/>
      <c r="BR14" s="359">
        <v>31395</v>
      </c>
      <c r="BS14" s="360"/>
      <c r="BT14" s="360">
        <v>11919</v>
      </c>
      <c r="BU14" s="360"/>
      <c r="BV14" s="361">
        <v>135.04968383017163</v>
      </c>
      <c r="BW14" s="362"/>
      <c r="BX14" s="359">
        <v>45146</v>
      </c>
      <c r="BY14" s="360"/>
      <c r="BZ14" s="360">
        <v>13751</v>
      </c>
      <c r="CA14" s="360"/>
      <c r="CB14" s="361">
        <v>194.20140233148365</v>
      </c>
      <c r="CC14" s="362"/>
      <c r="CD14" s="17">
        <v>15</v>
      </c>
    </row>
    <row r="15" spans="1:82" ht="22.5" customHeight="1" x14ac:dyDescent="0.15">
      <c r="A15" s="17">
        <v>16</v>
      </c>
      <c r="B15" s="28" t="s">
        <v>44</v>
      </c>
      <c r="C15" s="42"/>
      <c r="D15" s="308">
        <f>'1.全体'!H16</f>
        <v>308467</v>
      </c>
      <c r="E15" s="309"/>
      <c r="F15" s="309"/>
      <c r="G15" s="309"/>
      <c r="H15" s="310">
        <f t="shared" si="0"/>
        <v>97.447456459862209</v>
      </c>
      <c r="I15" s="310"/>
      <c r="J15" s="308">
        <f>'1.全体'!N16</f>
        <v>323204</v>
      </c>
      <c r="K15" s="309"/>
      <c r="L15" s="309">
        <f t="shared" si="1"/>
        <v>14737</v>
      </c>
      <c r="M15" s="309"/>
      <c r="N15" s="310">
        <f t="shared" si="2"/>
        <v>102.10300524092789</v>
      </c>
      <c r="O15" s="310"/>
      <c r="P15" s="308">
        <f>'1.全体'!T16</f>
        <v>304977</v>
      </c>
      <c r="Q15" s="309"/>
      <c r="R15" s="309">
        <f t="shared" si="3"/>
        <v>-18227</v>
      </c>
      <c r="S15" s="309"/>
      <c r="T15" s="310">
        <f t="shared" si="4"/>
        <v>96.344934559480905</v>
      </c>
      <c r="U15" s="311"/>
      <c r="V15" s="308">
        <f>'1.全体'!Z16</f>
        <v>286541</v>
      </c>
      <c r="W15" s="309"/>
      <c r="X15" s="309">
        <f t="shared" si="5"/>
        <v>-18436</v>
      </c>
      <c r="Y15" s="309"/>
      <c r="Z15" s="310">
        <f t="shared" si="6"/>
        <v>90.520838927552632</v>
      </c>
      <c r="AA15" s="311"/>
      <c r="AB15" s="308">
        <f>'1.全体'!AF16</f>
        <v>304382</v>
      </c>
      <c r="AC15" s="309"/>
      <c r="AD15" s="309">
        <f t="shared" si="7"/>
        <v>17841</v>
      </c>
      <c r="AE15" s="309"/>
      <c r="AF15" s="310">
        <f t="shared" si="8"/>
        <v>96.156968791364321</v>
      </c>
      <c r="AG15" s="310"/>
      <c r="AH15" s="308">
        <f>'1.全体'!AL16</f>
        <v>307276</v>
      </c>
      <c r="AI15" s="309"/>
      <c r="AJ15" s="309">
        <f t="shared" si="9"/>
        <v>2894</v>
      </c>
      <c r="AK15" s="309"/>
      <c r="AL15" s="310">
        <f t="shared" si="10"/>
        <v>97.071209014775064</v>
      </c>
      <c r="AM15" s="311"/>
      <c r="AN15" s="308">
        <f>'1.全体'!AR16</f>
        <v>316547</v>
      </c>
      <c r="AO15" s="309"/>
      <c r="AP15" s="309">
        <f t="shared" si="11"/>
        <v>9271</v>
      </c>
      <c r="AQ15" s="309"/>
      <c r="AR15" s="310">
        <f t="shared" si="12"/>
        <v>100</v>
      </c>
      <c r="AS15" s="311"/>
      <c r="AT15" s="308">
        <f>'1.全体'!AX16</f>
        <v>314706</v>
      </c>
      <c r="AU15" s="309"/>
      <c r="AV15" s="309">
        <f t="shared" si="13"/>
        <v>-1841</v>
      </c>
      <c r="AW15" s="309"/>
      <c r="AX15" s="310">
        <f t="shared" si="14"/>
        <v>100</v>
      </c>
      <c r="AY15" s="311"/>
      <c r="AZ15" s="308">
        <v>230481</v>
      </c>
      <c r="BA15" s="309"/>
      <c r="BB15" s="309">
        <v>-30241</v>
      </c>
      <c r="BC15" s="309"/>
      <c r="BD15" s="310">
        <v>100</v>
      </c>
      <c r="BE15" s="311"/>
      <c r="BF15" s="308">
        <v>591384</v>
      </c>
      <c r="BG15" s="309"/>
      <c r="BH15" s="309">
        <v>360903</v>
      </c>
      <c r="BI15" s="309"/>
      <c r="BJ15" s="310">
        <v>256.58687700938475</v>
      </c>
      <c r="BK15" s="311"/>
      <c r="BL15" s="359">
        <v>447054</v>
      </c>
      <c r="BM15" s="360"/>
      <c r="BN15" s="360">
        <v>-144330</v>
      </c>
      <c r="BO15" s="360"/>
      <c r="BP15" s="361">
        <v>193.96566311322843</v>
      </c>
      <c r="BQ15" s="362"/>
      <c r="BR15" s="359">
        <v>428224</v>
      </c>
      <c r="BS15" s="360"/>
      <c r="BT15" s="360">
        <v>-18830</v>
      </c>
      <c r="BU15" s="360"/>
      <c r="BV15" s="361">
        <v>185.79579227788841</v>
      </c>
      <c r="BW15" s="362"/>
      <c r="BX15" s="359">
        <v>376409</v>
      </c>
      <c r="BY15" s="360"/>
      <c r="BZ15" s="360">
        <v>-51815</v>
      </c>
      <c r="CA15" s="360"/>
      <c r="CB15" s="361">
        <v>163.31454653528925</v>
      </c>
      <c r="CC15" s="362"/>
      <c r="CD15" s="17">
        <v>16</v>
      </c>
    </row>
    <row r="16" spans="1:82" ht="22.5" customHeight="1" x14ac:dyDescent="0.15">
      <c r="A16" s="17">
        <v>17</v>
      </c>
      <c r="B16" s="28" t="s">
        <v>76</v>
      </c>
      <c r="C16" s="42"/>
      <c r="D16" s="308" t="str">
        <f>'1.全体'!H17</f>
        <v>-</v>
      </c>
      <c r="E16" s="309"/>
      <c r="F16" s="309"/>
      <c r="G16" s="309"/>
      <c r="H16" s="342" t="s">
        <v>275</v>
      </c>
      <c r="I16" s="310"/>
      <c r="J16" s="308" t="str">
        <f>'1.全体'!N17</f>
        <v>-</v>
      </c>
      <c r="K16" s="309"/>
      <c r="L16" s="309" t="str">
        <f t="shared" si="1"/>
        <v>-</v>
      </c>
      <c r="M16" s="309"/>
      <c r="N16" s="342" t="s">
        <v>275</v>
      </c>
      <c r="O16" s="310"/>
      <c r="P16" s="308" t="str">
        <f>'1.全体'!T17</f>
        <v>-</v>
      </c>
      <c r="Q16" s="309"/>
      <c r="R16" s="309" t="str">
        <f t="shared" si="3"/>
        <v>-</v>
      </c>
      <c r="S16" s="309"/>
      <c r="T16" s="342" t="s">
        <v>275</v>
      </c>
      <c r="U16" s="311"/>
      <c r="V16" s="308" t="str">
        <f>'1.全体'!Z17</f>
        <v>-</v>
      </c>
      <c r="W16" s="309"/>
      <c r="X16" s="309" t="str">
        <f t="shared" si="5"/>
        <v>-</v>
      </c>
      <c r="Y16" s="309"/>
      <c r="Z16" s="342" t="s">
        <v>275</v>
      </c>
      <c r="AA16" s="311"/>
      <c r="AB16" s="308" t="str">
        <f>'1.全体'!AF17</f>
        <v>-</v>
      </c>
      <c r="AC16" s="309"/>
      <c r="AD16" s="309" t="str">
        <f t="shared" si="7"/>
        <v>-</v>
      </c>
      <c r="AE16" s="309"/>
      <c r="AF16" s="310" t="s">
        <v>274</v>
      </c>
      <c r="AG16" s="310"/>
      <c r="AH16" s="308">
        <f>'1.全体'!AL17</f>
        <v>33745</v>
      </c>
      <c r="AI16" s="309"/>
      <c r="AJ16" s="309">
        <f t="shared" si="9"/>
        <v>33745</v>
      </c>
      <c r="AK16" s="309"/>
      <c r="AL16" s="310">
        <f t="shared" si="10"/>
        <v>131.24222153080274</v>
      </c>
      <c r="AM16" s="311"/>
      <c r="AN16" s="308">
        <f>'1.全体'!AR17</f>
        <v>25712</v>
      </c>
      <c r="AO16" s="309"/>
      <c r="AP16" s="309">
        <f t="shared" si="11"/>
        <v>-8033</v>
      </c>
      <c r="AQ16" s="309"/>
      <c r="AR16" s="310">
        <f t="shared" si="12"/>
        <v>100</v>
      </c>
      <c r="AS16" s="311"/>
      <c r="AT16" s="308">
        <f>'1.全体'!AX17</f>
        <v>40348</v>
      </c>
      <c r="AU16" s="309"/>
      <c r="AV16" s="309">
        <f t="shared" si="13"/>
        <v>14636</v>
      </c>
      <c r="AW16" s="309"/>
      <c r="AX16" s="310">
        <f t="shared" si="14"/>
        <v>100</v>
      </c>
      <c r="AY16" s="311"/>
      <c r="AZ16" s="308" t="s">
        <v>354</v>
      </c>
      <c r="BA16" s="309"/>
      <c r="BB16" s="309" t="s">
        <v>355</v>
      </c>
      <c r="BC16" s="309"/>
      <c r="BD16" s="310">
        <v>100</v>
      </c>
      <c r="BE16" s="311"/>
      <c r="BF16" s="308" t="s">
        <v>354</v>
      </c>
      <c r="BG16" s="309"/>
      <c r="BH16" s="309" t="s">
        <v>354</v>
      </c>
      <c r="BI16" s="309"/>
      <c r="BJ16" s="309" t="s">
        <v>354</v>
      </c>
      <c r="BK16" s="311"/>
      <c r="BL16" s="359" t="s">
        <v>354</v>
      </c>
      <c r="BM16" s="360"/>
      <c r="BN16" s="360" t="s">
        <v>354</v>
      </c>
      <c r="BO16" s="360"/>
      <c r="BP16" s="309" t="s">
        <v>354</v>
      </c>
      <c r="BQ16" s="362"/>
      <c r="BR16" s="359" t="s">
        <v>354</v>
      </c>
      <c r="BS16" s="360"/>
      <c r="BT16" s="360" t="s">
        <v>354</v>
      </c>
      <c r="BU16" s="360"/>
      <c r="BV16" s="309" t="s">
        <v>354</v>
      </c>
      <c r="BW16" s="362"/>
      <c r="BX16" s="359" t="s">
        <v>354</v>
      </c>
      <c r="BY16" s="360"/>
      <c r="BZ16" s="360" t="s">
        <v>354</v>
      </c>
      <c r="CA16" s="360"/>
      <c r="CB16" s="309" t="s">
        <v>354</v>
      </c>
      <c r="CC16" s="362"/>
      <c r="CD16" s="17">
        <v>17</v>
      </c>
    </row>
    <row r="17" spans="1:82" ht="22.5" customHeight="1" x14ac:dyDescent="0.15">
      <c r="A17" s="17">
        <v>18</v>
      </c>
      <c r="B17" s="28" t="s">
        <v>77</v>
      </c>
      <c r="C17" s="42"/>
      <c r="D17" s="308">
        <f>'1.全体'!H18</f>
        <v>1327672</v>
      </c>
      <c r="E17" s="309"/>
      <c r="F17" s="309"/>
      <c r="G17" s="309"/>
      <c r="H17" s="310">
        <f>IF(ISTEXT($AN17),$AN17,IF(ISTEXT(F17),F17,IF(D17="-","-",D17/$AN17*100)))</f>
        <v>95.10067546756251</v>
      </c>
      <c r="I17" s="310"/>
      <c r="J17" s="308">
        <f>'1.全体'!N18</f>
        <v>1311865</v>
      </c>
      <c r="K17" s="309"/>
      <c r="L17" s="309">
        <f t="shared" si="1"/>
        <v>-15807</v>
      </c>
      <c r="M17" s="309"/>
      <c r="N17" s="310">
        <f>IF(ISTEXT($AN17),$AN17,IF(ISTEXT(L17),L17,IF(J17="-","-",J17/$AN17*100)))</f>
        <v>93.968425652008861</v>
      </c>
      <c r="O17" s="310"/>
      <c r="P17" s="308">
        <f>'1.全体'!T18</f>
        <v>1307131</v>
      </c>
      <c r="Q17" s="309"/>
      <c r="R17" s="309">
        <f t="shared" si="3"/>
        <v>-4734</v>
      </c>
      <c r="S17" s="309"/>
      <c r="T17" s="310">
        <f t="shared" ref="T17:T29" si="15">IF(ISTEXT($AN17),$AN17,IF(ISTEXT(R17),R17,IF(P17="-","-",P17/$AN17*100)))</f>
        <v>93.629330907475989</v>
      </c>
      <c r="U17" s="311"/>
      <c r="V17" s="308">
        <f>'1.全体'!Z18</f>
        <v>1300135</v>
      </c>
      <c r="W17" s="309"/>
      <c r="X17" s="309">
        <f t="shared" si="5"/>
        <v>-6996</v>
      </c>
      <c r="Y17" s="309"/>
      <c r="Z17" s="310">
        <f t="shared" ref="Z17:Z29" si="16">IF(ISTEXT($AN17),$AN17,IF(ISTEXT(X17),X17,IF(V17="-","-",V17/$AN17*100)))</f>
        <v>93.128209903514872</v>
      </c>
      <c r="AA17" s="311"/>
      <c r="AB17" s="308">
        <f>'1.全体'!AF18</f>
        <v>1348731</v>
      </c>
      <c r="AC17" s="309"/>
      <c r="AD17" s="309">
        <f t="shared" si="7"/>
        <v>48596</v>
      </c>
      <c r="AE17" s="309"/>
      <c r="AF17" s="310">
        <f t="shared" ref="AF17:AF29" si="17">IF(ISTEXT($AN17),$AN17,IF(ISTEXT(AD17),AD17,IF(AB17="-","-",AB17/$AN17*100)))</f>
        <v>96.609124184317409</v>
      </c>
      <c r="AG17" s="310"/>
      <c r="AH17" s="308">
        <f>'1.全体'!AL18</f>
        <v>1455756</v>
      </c>
      <c r="AI17" s="309"/>
      <c r="AJ17" s="309">
        <f t="shared" si="9"/>
        <v>107025</v>
      </c>
      <c r="AK17" s="309"/>
      <c r="AL17" s="310">
        <f t="shared" si="10"/>
        <v>104.27528705580667</v>
      </c>
      <c r="AM17" s="311"/>
      <c r="AN17" s="308">
        <f>'1.全体'!AR18</f>
        <v>1396070</v>
      </c>
      <c r="AO17" s="309"/>
      <c r="AP17" s="309">
        <f t="shared" si="11"/>
        <v>-59686</v>
      </c>
      <c r="AQ17" s="309"/>
      <c r="AR17" s="310">
        <f t="shared" si="12"/>
        <v>100</v>
      </c>
      <c r="AS17" s="311"/>
      <c r="AT17" s="308">
        <f>'1.全体'!AX18</f>
        <v>1240397</v>
      </c>
      <c r="AU17" s="309"/>
      <c r="AV17" s="309">
        <f t="shared" si="13"/>
        <v>-155673</v>
      </c>
      <c r="AW17" s="309"/>
      <c r="AX17" s="310">
        <f t="shared" si="14"/>
        <v>100</v>
      </c>
      <c r="AY17" s="311"/>
      <c r="AZ17" s="308">
        <v>1586673</v>
      </c>
      <c r="BA17" s="309"/>
      <c r="BB17" s="309">
        <v>369945</v>
      </c>
      <c r="BC17" s="309"/>
      <c r="BD17" s="310">
        <v>100</v>
      </c>
      <c r="BE17" s="311"/>
      <c r="BF17" s="308">
        <v>1724996</v>
      </c>
      <c r="BG17" s="309"/>
      <c r="BH17" s="309">
        <v>138323</v>
      </c>
      <c r="BI17" s="309"/>
      <c r="BJ17" s="310">
        <v>108.71780133650728</v>
      </c>
      <c r="BK17" s="311"/>
      <c r="BL17" s="359">
        <v>1638706</v>
      </c>
      <c r="BM17" s="360"/>
      <c r="BN17" s="360">
        <v>-86290</v>
      </c>
      <c r="BO17" s="360"/>
      <c r="BP17" s="361">
        <v>103.27937766634965</v>
      </c>
      <c r="BQ17" s="362"/>
      <c r="BR17" s="359">
        <v>1862564</v>
      </c>
      <c r="BS17" s="360"/>
      <c r="BT17" s="360">
        <v>223858</v>
      </c>
      <c r="BU17" s="360"/>
      <c r="BV17" s="361">
        <v>117.3880188293366</v>
      </c>
      <c r="BW17" s="362"/>
      <c r="BX17" s="359">
        <v>1887952</v>
      </c>
      <c r="BY17" s="360"/>
      <c r="BZ17" s="360">
        <v>25388</v>
      </c>
      <c r="CA17" s="360"/>
      <c r="CB17" s="361">
        <v>118.9880964760855</v>
      </c>
      <c r="CC17" s="362"/>
      <c r="CD17" s="17">
        <v>18</v>
      </c>
    </row>
    <row r="18" spans="1:82" ht="22.5" customHeight="1" x14ac:dyDescent="0.15">
      <c r="A18" s="17">
        <v>19</v>
      </c>
      <c r="B18" s="28" t="s">
        <v>78</v>
      </c>
      <c r="C18" s="42"/>
      <c r="D18" s="308">
        <f>'1.全体'!H19</f>
        <v>554606</v>
      </c>
      <c r="E18" s="309"/>
      <c r="F18" s="309"/>
      <c r="G18" s="309"/>
      <c r="H18" s="310">
        <f>IF(ISTEXT($AN18),$AN18,IF(ISTEXT(F18),F18,IF(D18="-","-",D18/$AN18*100)))</f>
        <v>114.38618635713019</v>
      </c>
      <c r="I18" s="310"/>
      <c r="J18" s="308">
        <f>'1.全体'!N19</f>
        <v>504941</v>
      </c>
      <c r="K18" s="309"/>
      <c r="L18" s="309">
        <f t="shared" si="1"/>
        <v>-49665</v>
      </c>
      <c r="M18" s="309"/>
      <c r="N18" s="310">
        <f>IF(ISTEXT($AN18),$AN18,IF(ISTEXT(L18),L18,IF(J18="-","-",J18/$AN18*100)))</f>
        <v>104.1428966245509</v>
      </c>
      <c r="O18" s="310"/>
      <c r="P18" s="308">
        <f>'1.全体'!T19</f>
        <v>464084</v>
      </c>
      <c r="Q18" s="309"/>
      <c r="R18" s="309">
        <f t="shared" si="3"/>
        <v>-40857</v>
      </c>
      <c r="S18" s="309"/>
      <c r="T18" s="310">
        <f t="shared" si="15"/>
        <v>95.716236227812914</v>
      </c>
      <c r="U18" s="311"/>
      <c r="V18" s="308">
        <f>'1.全体'!Z19</f>
        <v>481331</v>
      </c>
      <c r="W18" s="309"/>
      <c r="X18" s="309">
        <f t="shared" si="5"/>
        <v>17247</v>
      </c>
      <c r="Y18" s="309"/>
      <c r="Z18" s="310">
        <f t="shared" si="16"/>
        <v>99.273389515194268</v>
      </c>
      <c r="AA18" s="311"/>
      <c r="AB18" s="308">
        <f>'1.全体'!AF19</f>
        <v>445136</v>
      </c>
      <c r="AC18" s="309"/>
      <c r="AD18" s="309">
        <f t="shared" si="7"/>
        <v>-36195</v>
      </c>
      <c r="AE18" s="309"/>
      <c r="AF18" s="310">
        <f t="shared" si="17"/>
        <v>91.808255681091637</v>
      </c>
      <c r="AG18" s="310"/>
      <c r="AH18" s="308">
        <f>'1.全体'!AL19</f>
        <v>489884</v>
      </c>
      <c r="AI18" s="309"/>
      <c r="AJ18" s="309">
        <f t="shared" si="9"/>
        <v>44748</v>
      </c>
      <c r="AK18" s="309"/>
      <c r="AL18" s="310">
        <f t="shared" si="10"/>
        <v>101.03742569928266</v>
      </c>
      <c r="AM18" s="311"/>
      <c r="AN18" s="308">
        <f>'1.全体'!AR19</f>
        <v>484854</v>
      </c>
      <c r="AO18" s="309"/>
      <c r="AP18" s="309">
        <f t="shared" si="11"/>
        <v>-5030</v>
      </c>
      <c r="AQ18" s="309"/>
      <c r="AR18" s="310">
        <f t="shared" si="12"/>
        <v>100</v>
      </c>
      <c r="AS18" s="311"/>
      <c r="AT18" s="308">
        <f>'1.全体'!AX19</f>
        <v>432298</v>
      </c>
      <c r="AU18" s="309"/>
      <c r="AV18" s="309">
        <f t="shared" si="13"/>
        <v>-52556</v>
      </c>
      <c r="AW18" s="309"/>
      <c r="AX18" s="310">
        <f t="shared" si="14"/>
        <v>100</v>
      </c>
      <c r="AY18" s="311"/>
      <c r="AZ18" s="308">
        <v>378396</v>
      </c>
      <c r="BA18" s="309"/>
      <c r="BB18" s="309">
        <v>30838</v>
      </c>
      <c r="BC18" s="309"/>
      <c r="BD18" s="310">
        <v>100</v>
      </c>
      <c r="BE18" s="311"/>
      <c r="BF18" s="308">
        <v>219270</v>
      </c>
      <c r="BG18" s="309"/>
      <c r="BH18" s="309">
        <v>-159126</v>
      </c>
      <c r="BI18" s="309"/>
      <c r="BJ18" s="310">
        <v>57.947229886151021</v>
      </c>
      <c r="BK18" s="311"/>
      <c r="BL18" s="359">
        <v>344842</v>
      </c>
      <c r="BM18" s="360"/>
      <c r="BN18" s="360">
        <v>125572</v>
      </c>
      <c r="BO18" s="360"/>
      <c r="BP18" s="361">
        <v>91.132570111734807</v>
      </c>
      <c r="BQ18" s="362"/>
      <c r="BR18" s="359">
        <v>345336</v>
      </c>
      <c r="BS18" s="360"/>
      <c r="BT18" s="360">
        <v>494</v>
      </c>
      <c r="BU18" s="360"/>
      <c r="BV18" s="361">
        <v>91.263121174642436</v>
      </c>
      <c r="BW18" s="362"/>
      <c r="BX18" s="359">
        <v>355028</v>
      </c>
      <c r="BY18" s="360"/>
      <c r="BZ18" s="360">
        <v>9692</v>
      </c>
      <c r="CA18" s="360"/>
      <c r="CB18" s="361">
        <v>93.824459032336492</v>
      </c>
      <c r="CC18" s="362"/>
      <c r="CD18" s="17">
        <v>19</v>
      </c>
    </row>
    <row r="19" spans="1:82" ht="22.5" customHeight="1" x14ac:dyDescent="0.15">
      <c r="A19" s="17">
        <v>20</v>
      </c>
      <c r="B19" s="28" t="s">
        <v>79</v>
      </c>
      <c r="C19" s="42"/>
      <c r="D19" s="308">
        <f>'1.全体'!H20</f>
        <v>1000</v>
      </c>
      <c r="E19" s="309"/>
      <c r="F19" s="309"/>
      <c r="G19" s="309"/>
      <c r="H19" s="310" t="s">
        <v>38</v>
      </c>
      <c r="I19" s="310"/>
      <c r="J19" s="308">
        <f>'1.全体'!N20</f>
        <v>1225</v>
      </c>
      <c r="K19" s="309"/>
      <c r="L19" s="309">
        <f t="shared" si="1"/>
        <v>225</v>
      </c>
      <c r="M19" s="309"/>
      <c r="N19" s="310" t="s">
        <v>38</v>
      </c>
      <c r="O19" s="310"/>
      <c r="P19" s="308" t="str">
        <f>'1.全体'!T20</f>
        <v>-</v>
      </c>
      <c r="Q19" s="309"/>
      <c r="R19" s="309">
        <f t="shared" si="3"/>
        <v>-1225</v>
      </c>
      <c r="S19" s="309"/>
      <c r="T19" s="310" t="str">
        <f t="shared" si="15"/>
        <v>-</v>
      </c>
      <c r="U19" s="311"/>
      <c r="V19" s="308" t="str">
        <f>'1.全体'!Z20</f>
        <v>-</v>
      </c>
      <c r="W19" s="309"/>
      <c r="X19" s="309" t="str">
        <f t="shared" si="5"/>
        <v>-</v>
      </c>
      <c r="Y19" s="309"/>
      <c r="Z19" s="342" t="str">
        <f t="shared" si="16"/>
        <v>-</v>
      </c>
      <c r="AA19" s="311"/>
      <c r="AB19" s="308" t="str">
        <f>'1.全体'!AF20</f>
        <v>-</v>
      </c>
      <c r="AC19" s="309"/>
      <c r="AD19" s="309" t="str">
        <f t="shared" si="7"/>
        <v>-</v>
      </c>
      <c r="AE19" s="309"/>
      <c r="AF19" s="310" t="str">
        <f t="shared" si="17"/>
        <v>-</v>
      </c>
      <c r="AG19" s="310"/>
      <c r="AH19" s="308" t="str">
        <f>'1.全体'!AL20</f>
        <v>-</v>
      </c>
      <c r="AI19" s="309"/>
      <c r="AJ19" s="309" t="str">
        <f t="shared" si="9"/>
        <v>-</v>
      </c>
      <c r="AK19" s="309"/>
      <c r="AL19" s="310" t="str">
        <f t="shared" si="10"/>
        <v>-</v>
      </c>
      <c r="AM19" s="311"/>
      <c r="AN19" s="308" t="str">
        <f>'1.全体'!AR20</f>
        <v>-</v>
      </c>
      <c r="AO19" s="309"/>
      <c r="AP19" s="309" t="str">
        <f t="shared" si="11"/>
        <v>-</v>
      </c>
      <c r="AQ19" s="309"/>
      <c r="AR19" s="310" t="str">
        <f t="shared" si="12"/>
        <v>-</v>
      </c>
      <c r="AS19" s="311"/>
      <c r="AT19" s="308" t="str">
        <f>'1.全体'!AX20</f>
        <v>-</v>
      </c>
      <c r="AU19" s="309"/>
      <c r="AV19" s="309" t="str">
        <f t="shared" si="13"/>
        <v>-</v>
      </c>
      <c r="AW19" s="309"/>
      <c r="AX19" s="310" t="str">
        <f>IF(ISTEXT($AN19),$AN19,IF(ISTEXT(AV19),AV19,IF(AT19="-","-",AT19/$AN19*100)))</f>
        <v>-</v>
      </c>
      <c r="AY19" s="311"/>
      <c r="AZ19" s="308" t="s">
        <v>32</v>
      </c>
      <c r="BA19" s="309"/>
      <c r="BB19" s="309" t="s">
        <v>32</v>
      </c>
      <c r="BC19" s="309"/>
      <c r="BD19" s="310" t="s">
        <v>32</v>
      </c>
      <c r="BE19" s="311"/>
      <c r="BF19" s="308" t="s">
        <v>32</v>
      </c>
      <c r="BG19" s="309"/>
      <c r="BH19" s="309" t="s">
        <v>32</v>
      </c>
      <c r="BI19" s="309"/>
      <c r="BJ19" s="310" t="s">
        <v>32</v>
      </c>
      <c r="BK19" s="311"/>
      <c r="BL19" s="359" t="s">
        <v>32</v>
      </c>
      <c r="BM19" s="360"/>
      <c r="BN19" s="360" t="s">
        <v>32</v>
      </c>
      <c r="BO19" s="360"/>
      <c r="BP19" s="361" t="s">
        <v>32</v>
      </c>
      <c r="BQ19" s="362"/>
      <c r="BR19" s="359" t="s">
        <v>32</v>
      </c>
      <c r="BS19" s="360"/>
      <c r="BT19" s="360" t="s">
        <v>32</v>
      </c>
      <c r="BU19" s="360"/>
      <c r="BV19" s="361" t="s">
        <v>32</v>
      </c>
      <c r="BW19" s="362"/>
      <c r="BX19" s="359" t="s">
        <v>32</v>
      </c>
      <c r="BY19" s="360"/>
      <c r="BZ19" s="360" t="s">
        <v>32</v>
      </c>
      <c r="CA19" s="360"/>
      <c r="CB19" s="361" t="s">
        <v>32</v>
      </c>
      <c r="CC19" s="362"/>
      <c r="CD19" s="17">
        <v>20</v>
      </c>
    </row>
    <row r="20" spans="1:82" ht="22.5" customHeight="1" x14ac:dyDescent="0.15">
      <c r="A20" s="17">
        <v>21</v>
      </c>
      <c r="B20" s="28" t="s">
        <v>80</v>
      </c>
      <c r="C20" s="42"/>
      <c r="D20" s="308">
        <f>'1.全体'!H21</f>
        <v>431094</v>
      </c>
      <c r="E20" s="309"/>
      <c r="F20" s="309"/>
      <c r="G20" s="309"/>
      <c r="H20" s="310">
        <f t="shared" ref="H20:H29" si="18">IF(ISTEXT($AN20),$AN20,IF(ISTEXT(F20),F20,IF(D20="-","-",D20/$AN20*100)))</f>
        <v>123.41584073380628</v>
      </c>
      <c r="I20" s="310"/>
      <c r="J20" s="308">
        <f>'1.全体'!N21</f>
        <v>390528</v>
      </c>
      <c r="K20" s="309"/>
      <c r="L20" s="309">
        <f t="shared" si="1"/>
        <v>-40566</v>
      </c>
      <c r="M20" s="309"/>
      <c r="N20" s="310">
        <f t="shared" ref="N20:N26" si="19">IF(ISTEXT($AN20),$AN20,IF(ISTEXT(L20),L20,IF(J20="-","-",J20/$AN20*100)))</f>
        <v>111.80239448958208</v>
      </c>
      <c r="O20" s="310"/>
      <c r="P20" s="308">
        <f>'1.全体'!T21</f>
        <v>292524</v>
      </c>
      <c r="Q20" s="309"/>
      <c r="R20" s="309">
        <f t="shared" si="3"/>
        <v>-98004</v>
      </c>
      <c r="S20" s="309"/>
      <c r="T20" s="310">
        <f t="shared" si="15"/>
        <v>83.745297765257575</v>
      </c>
      <c r="U20" s="311"/>
      <c r="V20" s="308">
        <f>'1.全体'!Z21</f>
        <v>401301</v>
      </c>
      <c r="W20" s="309"/>
      <c r="X20" s="309">
        <f t="shared" si="5"/>
        <v>108777</v>
      </c>
      <c r="Y20" s="309"/>
      <c r="Z20" s="310">
        <f t="shared" si="16"/>
        <v>114.8865451672192</v>
      </c>
      <c r="AA20" s="311"/>
      <c r="AB20" s="308">
        <f>'1.全体'!AF21</f>
        <v>316679</v>
      </c>
      <c r="AC20" s="309"/>
      <c r="AD20" s="309">
        <f t="shared" si="7"/>
        <v>-84622</v>
      </c>
      <c r="AE20" s="309"/>
      <c r="AF20" s="310">
        <f t="shared" si="17"/>
        <v>90.660517260135933</v>
      </c>
      <c r="AG20" s="310"/>
      <c r="AH20" s="308">
        <f>'1.全体'!AL21</f>
        <v>279051</v>
      </c>
      <c r="AI20" s="309"/>
      <c r="AJ20" s="309">
        <f t="shared" si="9"/>
        <v>-37628</v>
      </c>
      <c r="AK20" s="309"/>
      <c r="AL20" s="310">
        <f t="shared" si="10"/>
        <v>79.888176992974564</v>
      </c>
      <c r="AM20" s="311"/>
      <c r="AN20" s="308">
        <f>'1.全体'!AR21</f>
        <v>349302</v>
      </c>
      <c r="AO20" s="309"/>
      <c r="AP20" s="309">
        <f t="shared" si="11"/>
        <v>70251</v>
      </c>
      <c r="AQ20" s="309"/>
      <c r="AR20" s="310">
        <f t="shared" si="12"/>
        <v>100</v>
      </c>
      <c r="AS20" s="311"/>
      <c r="AT20" s="308">
        <f>'1.全体'!AX21</f>
        <v>284976</v>
      </c>
      <c r="AU20" s="309"/>
      <c r="AV20" s="309">
        <f t="shared" si="13"/>
        <v>-64326</v>
      </c>
      <c r="AW20" s="309"/>
      <c r="AX20" s="310">
        <f>IF(ISTEXT($AT20),$AT20,IF(ISTEXT(AV20),AV20,IF(AT20="-","-",AT20/$AT20*100)))</f>
        <v>100</v>
      </c>
      <c r="AY20" s="311"/>
      <c r="AZ20" s="308">
        <v>426777</v>
      </c>
      <c r="BA20" s="309"/>
      <c r="BB20" s="309">
        <v>28802</v>
      </c>
      <c r="BC20" s="309"/>
      <c r="BD20" s="310">
        <v>100</v>
      </c>
      <c r="BE20" s="311"/>
      <c r="BF20" s="308">
        <v>538840</v>
      </c>
      <c r="BG20" s="309"/>
      <c r="BH20" s="309">
        <v>112063</v>
      </c>
      <c r="BI20" s="309"/>
      <c r="BJ20" s="310">
        <v>126.2579754766541</v>
      </c>
      <c r="BK20" s="311"/>
      <c r="BL20" s="359">
        <v>446906</v>
      </c>
      <c r="BM20" s="360"/>
      <c r="BN20" s="360">
        <v>-91934</v>
      </c>
      <c r="BO20" s="360"/>
      <c r="BP20" s="361">
        <v>104.71651471377324</v>
      </c>
      <c r="BQ20" s="362"/>
      <c r="BR20" s="359">
        <v>475553</v>
      </c>
      <c r="BS20" s="360"/>
      <c r="BT20" s="360">
        <v>28647</v>
      </c>
      <c r="BU20" s="360"/>
      <c r="BV20" s="361">
        <v>111.42891955283439</v>
      </c>
      <c r="BW20" s="362"/>
      <c r="BX20" s="359">
        <v>428778</v>
      </c>
      <c r="BY20" s="360"/>
      <c r="BZ20" s="360">
        <v>-46775</v>
      </c>
      <c r="CA20" s="360"/>
      <c r="CB20" s="361">
        <v>100.468863129925</v>
      </c>
      <c r="CC20" s="362"/>
      <c r="CD20" s="17">
        <v>21</v>
      </c>
    </row>
    <row r="21" spans="1:82" ht="22.5" customHeight="1" x14ac:dyDescent="0.15">
      <c r="A21" s="17">
        <v>22</v>
      </c>
      <c r="B21" s="28" t="s">
        <v>81</v>
      </c>
      <c r="C21" s="42"/>
      <c r="D21" s="308">
        <f>'1.全体'!H22</f>
        <v>753131</v>
      </c>
      <c r="E21" s="309"/>
      <c r="F21" s="309"/>
      <c r="G21" s="309"/>
      <c r="H21" s="310">
        <f t="shared" si="18"/>
        <v>46.856057471743497</v>
      </c>
      <c r="I21" s="310"/>
      <c r="J21" s="308">
        <f>'1.全体'!N22</f>
        <v>905938</v>
      </c>
      <c r="K21" s="309"/>
      <c r="L21" s="309">
        <f t="shared" si="1"/>
        <v>152807</v>
      </c>
      <c r="M21" s="309"/>
      <c r="N21" s="310">
        <f t="shared" si="19"/>
        <v>56.362947473728156</v>
      </c>
      <c r="O21" s="310"/>
      <c r="P21" s="308">
        <f>'1.全体'!T22</f>
        <v>1199843</v>
      </c>
      <c r="Q21" s="309"/>
      <c r="R21" s="309">
        <f t="shared" si="3"/>
        <v>293905</v>
      </c>
      <c r="S21" s="309"/>
      <c r="T21" s="310">
        <f t="shared" si="15"/>
        <v>74.648251851363341</v>
      </c>
      <c r="U21" s="311"/>
      <c r="V21" s="308">
        <f>'1.全体'!Z22</f>
        <v>1254727</v>
      </c>
      <c r="W21" s="309"/>
      <c r="X21" s="309">
        <f t="shared" si="5"/>
        <v>54884</v>
      </c>
      <c r="Y21" s="309"/>
      <c r="Z21" s="310">
        <f t="shared" si="16"/>
        <v>78.062860808210388</v>
      </c>
      <c r="AA21" s="311"/>
      <c r="AB21" s="308">
        <f>'1.全体'!AF22</f>
        <v>1185477</v>
      </c>
      <c r="AC21" s="309"/>
      <c r="AD21" s="309">
        <f t="shared" si="7"/>
        <v>-69250</v>
      </c>
      <c r="AE21" s="309"/>
      <c r="AF21" s="310">
        <f t="shared" si="17"/>
        <v>73.754470926611788</v>
      </c>
      <c r="AG21" s="310"/>
      <c r="AH21" s="308">
        <f>'1.全体'!AL22</f>
        <v>1313560</v>
      </c>
      <c r="AI21" s="309"/>
      <c r="AJ21" s="309">
        <f t="shared" si="9"/>
        <v>128083</v>
      </c>
      <c r="AK21" s="309"/>
      <c r="AL21" s="310">
        <f t="shared" si="10"/>
        <v>81.723156864587153</v>
      </c>
      <c r="AM21" s="311"/>
      <c r="AN21" s="308">
        <f>'1.全体'!AR22</f>
        <v>1607329</v>
      </c>
      <c r="AO21" s="309"/>
      <c r="AP21" s="309">
        <f t="shared" si="11"/>
        <v>293769</v>
      </c>
      <c r="AQ21" s="309"/>
      <c r="AR21" s="310">
        <f t="shared" si="12"/>
        <v>100</v>
      </c>
      <c r="AS21" s="311"/>
      <c r="AT21" s="308">
        <f>'1.全体'!AX22</f>
        <v>709935</v>
      </c>
      <c r="AU21" s="309"/>
      <c r="AV21" s="309">
        <f t="shared" si="13"/>
        <v>-897394</v>
      </c>
      <c r="AW21" s="309"/>
      <c r="AX21" s="310">
        <f>IF(ISTEXT($AT21),$AT21,IF(ISTEXT(AV21),AV21,IF(AT21="-","-",AT21/$AT21*100)))</f>
        <v>100</v>
      </c>
      <c r="AY21" s="311"/>
      <c r="AZ21" s="308" t="s">
        <v>354</v>
      </c>
      <c r="BA21" s="309"/>
      <c r="BB21" s="309" t="s">
        <v>354</v>
      </c>
      <c r="BC21" s="309"/>
      <c r="BD21" s="310">
        <v>100</v>
      </c>
      <c r="BE21" s="311"/>
      <c r="BF21" s="308">
        <v>94053</v>
      </c>
      <c r="BG21" s="309"/>
      <c r="BH21" s="309" t="s">
        <v>384</v>
      </c>
      <c r="BI21" s="309">
        <v>0</v>
      </c>
      <c r="BJ21" s="309" t="s">
        <v>355</v>
      </c>
      <c r="BK21" s="311"/>
      <c r="BL21" s="359" t="s">
        <v>354</v>
      </c>
      <c r="BM21" s="360"/>
      <c r="BN21" s="340" t="s">
        <v>354</v>
      </c>
      <c r="BO21" s="340"/>
      <c r="BP21" s="341" t="s">
        <v>354</v>
      </c>
      <c r="BQ21" s="362"/>
      <c r="BR21" s="359" t="s">
        <v>354</v>
      </c>
      <c r="BS21" s="360"/>
      <c r="BT21" s="340" t="s">
        <v>354</v>
      </c>
      <c r="BU21" s="340"/>
      <c r="BV21" s="340" t="s">
        <v>354</v>
      </c>
      <c r="BW21" s="362"/>
      <c r="BX21" s="359" t="s">
        <v>354</v>
      </c>
      <c r="BY21" s="360"/>
      <c r="BZ21" s="360" t="s">
        <v>354</v>
      </c>
      <c r="CA21" s="360"/>
      <c r="CB21" s="361" t="s">
        <v>354</v>
      </c>
      <c r="CC21" s="362"/>
      <c r="CD21" s="17">
        <v>22</v>
      </c>
    </row>
    <row r="22" spans="1:82" ht="22.5" customHeight="1" x14ac:dyDescent="0.15">
      <c r="A22" s="17">
        <v>23</v>
      </c>
      <c r="B22" s="28" t="s">
        <v>82</v>
      </c>
      <c r="C22" s="42"/>
      <c r="D22" s="308" t="str">
        <f>'1.全体'!H23</f>
        <v>-</v>
      </c>
      <c r="E22" s="309"/>
      <c r="F22" s="309"/>
      <c r="G22" s="309"/>
      <c r="H22" s="310" t="str">
        <f t="shared" si="18"/>
        <v>-</v>
      </c>
      <c r="I22" s="310"/>
      <c r="J22" s="308" t="str">
        <f>'1.全体'!N23</f>
        <v>-</v>
      </c>
      <c r="K22" s="309"/>
      <c r="L22" s="309" t="str">
        <f t="shared" si="1"/>
        <v>-</v>
      </c>
      <c r="M22" s="309"/>
      <c r="N22" s="310" t="str">
        <f t="shared" si="19"/>
        <v>-</v>
      </c>
      <c r="O22" s="310"/>
      <c r="P22" s="308" t="str">
        <f>'1.全体'!T23</f>
        <v>-</v>
      </c>
      <c r="Q22" s="309"/>
      <c r="R22" s="309" t="str">
        <f t="shared" si="3"/>
        <v>-</v>
      </c>
      <c r="S22" s="309"/>
      <c r="T22" s="310" t="str">
        <f t="shared" si="15"/>
        <v>-</v>
      </c>
      <c r="U22" s="311"/>
      <c r="V22" s="308" t="str">
        <f>'1.全体'!Z23</f>
        <v>-</v>
      </c>
      <c r="W22" s="309"/>
      <c r="X22" s="309" t="str">
        <f t="shared" si="5"/>
        <v>-</v>
      </c>
      <c r="Y22" s="309"/>
      <c r="Z22" s="342" t="str">
        <f t="shared" si="16"/>
        <v>-</v>
      </c>
      <c r="AA22" s="311"/>
      <c r="AB22" s="308" t="str">
        <f>'1.全体'!AF23</f>
        <v>-</v>
      </c>
      <c r="AC22" s="309"/>
      <c r="AD22" s="309" t="str">
        <f t="shared" si="7"/>
        <v>-</v>
      </c>
      <c r="AE22" s="309"/>
      <c r="AF22" s="310" t="str">
        <f t="shared" si="17"/>
        <v>-</v>
      </c>
      <c r="AG22" s="310"/>
      <c r="AH22" s="308" t="str">
        <f>'1.全体'!AL23</f>
        <v>-</v>
      </c>
      <c r="AI22" s="309"/>
      <c r="AJ22" s="309" t="str">
        <f t="shared" si="9"/>
        <v>-</v>
      </c>
      <c r="AK22" s="309"/>
      <c r="AL22" s="310" t="str">
        <f t="shared" si="10"/>
        <v>-</v>
      </c>
      <c r="AM22" s="311"/>
      <c r="AN22" s="308" t="str">
        <f>'1.全体'!AR23</f>
        <v>-</v>
      </c>
      <c r="AO22" s="309"/>
      <c r="AP22" s="309" t="str">
        <f t="shared" si="11"/>
        <v>-</v>
      </c>
      <c r="AQ22" s="309"/>
      <c r="AR22" s="310" t="str">
        <f t="shared" si="12"/>
        <v>-</v>
      </c>
      <c r="AS22" s="311"/>
      <c r="AT22" s="308">
        <f>'1.全体'!AX23</f>
        <v>8100</v>
      </c>
      <c r="AU22" s="309"/>
      <c r="AV22" s="309">
        <f t="shared" si="13"/>
        <v>8100</v>
      </c>
      <c r="AW22" s="309"/>
      <c r="AX22" s="310">
        <f>IF(ISTEXT($AT22),$AT22,IF(ISTEXT(AV22),AV22,IF(AT22="-","-",AT22/$AT22*100)))</f>
        <v>100</v>
      </c>
      <c r="AY22" s="311"/>
      <c r="AZ22" s="308" t="s">
        <v>354</v>
      </c>
      <c r="BA22" s="309"/>
      <c r="BB22" s="309" t="s">
        <v>354</v>
      </c>
      <c r="BC22" s="309"/>
      <c r="BD22" s="310">
        <v>100</v>
      </c>
      <c r="BE22" s="311"/>
      <c r="BF22" s="308" t="s">
        <v>354</v>
      </c>
      <c r="BG22" s="309"/>
      <c r="BH22" s="309" t="s">
        <v>354</v>
      </c>
      <c r="BI22" s="309"/>
      <c r="BJ22" s="310" t="s">
        <v>354</v>
      </c>
      <c r="BK22" s="311"/>
      <c r="BL22" s="359" t="s">
        <v>32</v>
      </c>
      <c r="BM22" s="360"/>
      <c r="BN22" s="360" t="s">
        <v>354</v>
      </c>
      <c r="BO22" s="360"/>
      <c r="BP22" s="361" t="s">
        <v>406</v>
      </c>
      <c r="BQ22" s="362"/>
      <c r="BR22" s="359" t="s">
        <v>32</v>
      </c>
      <c r="BS22" s="360"/>
      <c r="BT22" s="360" t="s">
        <v>32</v>
      </c>
      <c r="BU22" s="360"/>
      <c r="BV22" s="361" t="s">
        <v>406</v>
      </c>
      <c r="BW22" s="362"/>
      <c r="BX22" s="339" t="s">
        <v>32</v>
      </c>
      <c r="BY22" s="360"/>
      <c r="BZ22" s="360" t="s">
        <v>32</v>
      </c>
      <c r="CA22" s="360"/>
      <c r="CB22" s="360" t="s">
        <v>406</v>
      </c>
      <c r="CC22" s="362"/>
      <c r="CD22" s="17">
        <v>23</v>
      </c>
    </row>
    <row r="23" spans="1:82" ht="22.5" customHeight="1" x14ac:dyDescent="0.15">
      <c r="A23" s="17">
        <v>24</v>
      </c>
      <c r="B23" s="28" t="s">
        <v>83</v>
      </c>
      <c r="C23" s="42"/>
      <c r="D23" s="308">
        <f>'1.全体'!H24</f>
        <v>1607586</v>
      </c>
      <c r="E23" s="309"/>
      <c r="F23" s="309"/>
      <c r="G23" s="309"/>
      <c r="H23" s="310">
        <f t="shared" si="18"/>
        <v>143.68584758942458</v>
      </c>
      <c r="I23" s="310"/>
      <c r="J23" s="308">
        <f>'1.全体'!N24</f>
        <v>1480244</v>
      </c>
      <c r="K23" s="309"/>
      <c r="L23" s="309">
        <f t="shared" si="1"/>
        <v>-127342</v>
      </c>
      <c r="M23" s="309"/>
      <c r="N23" s="310">
        <f t="shared" si="19"/>
        <v>132.30403460789046</v>
      </c>
      <c r="O23" s="310"/>
      <c r="P23" s="308">
        <f>'1.全体'!T24</f>
        <v>1386212</v>
      </c>
      <c r="Q23" s="309"/>
      <c r="R23" s="309">
        <f t="shared" si="3"/>
        <v>-94032</v>
      </c>
      <c r="S23" s="309"/>
      <c r="T23" s="310">
        <f t="shared" si="15"/>
        <v>123.89946550830339</v>
      </c>
      <c r="U23" s="311"/>
      <c r="V23" s="308">
        <f>'1.全体'!Z24</f>
        <v>1058166</v>
      </c>
      <c r="W23" s="309"/>
      <c r="X23" s="309">
        <f t="shared" si="5"/>
        <v>-328046</v>
      </c>
      <c r="Y23" s="309"/>
      <c r="Z23" s="310">
        <f t="shared" si="16"/>
        <v>94.578752614361562</v>
      </c>
      <c r="AA23" s="311"/>
      <c r="AB23" s="308">
        <f>'1.全体'!AF24</f>
        <v>1172571</v>
      </c>
      <c r="AC23" s="309"/>
      <c r="AD23" s="309">
        <f t="shared" si="7"/>
        <v>114405</v>
      </c>
      <c r="AE23" s="309"/>
      <c r="AF23" s="310">
        <f t="shared" si="17"/>
        <v>104.80425805759639</v>
      </c>
      <c r="AG23" s="310"/>
      <c r="AH23" s="308">
        <f>'1.全体'!AL24</f>
        <v>1106256</v>
      </c>
      <c r="AI23" s="309"/>
      <c r="AJ23" s="309">
        <f t="shared" si="9"/>
        <v>-66315</v>
      </c>
      <c r="AK23" s="309"/>
      <c r="AL23" s="310">
        <f t="shared" si="10"/>
        <v>98.877031157827005</v>
      </c>
      <c r="AM23" s="311"/>
      <c r="AN23" s="308">
        <f>'1.全体'!AR24</f>
        <v>1118820</v>
      </c>
      <c r="AO23" s="309"/>
      <c r="AP23" s="309">
        <f t="shared" si="11"/>
        <v>12564</v>
      </c>
      <c r="AQ23" s="309"/>
      <c r="AR23" s="310">
        <f t="shared" si="12"/>
        <v>100</v>
      </c>
      <c r="AS23" s="311"/>
      <c r="AT23" s="308">
        <f>'1.全体'!AX24</f>
        <v>970749</v>
      </c>
      <c r="AU23" s="309"/>
      <c r="AV23" s="309">
        <f t="shared" si="13"/>
        <v>-148071</v>
      </c>
      <c r="AW23" s="309"/>
      <c r="AX23" s="310">
        <f t="shared" ref="AX23:AX28" si="20">IF(ISTEXT($AT23),$AT23,IF(ISTEXT(AV23),AV23,IF(AT23="-","-",AT23/$AT23*100)))</f>
        <v>100</v>
      </c>
      <c r="AY23" s="311"/>
      <c r="AZ23" s="308">
        <v>1318338</v>
      </c>
      <c r="BA23" s="309"/>
      <c r="BB23" s="309">
        <v>117572</v>
      </c>
      <c r="BC23" s="309"/>
      <c r="BD23" s="310">
        <v>100</v>
      </c>
      <c r="BE23" s="311"/>
      <c r="BF23" s="308">
        <v>1221750</v>
      </c>
      <c r="BG23" s="309"/>
      <c r="BH23" s="309">
        <v>-96588</v>
      </c>
      <c r="BI23" s="309"/>
      <c r="BJ23" s="310">
        <v>92.673502546387951</v>
      </c>
      <c r="BK23" s="311"/>
      <c r="BL23" s="339">
        <v>1120486</v>
      </c>
      <c r="BM23" s="340"/>
      <c r="BN23" s="340">
        <v>-101264</v>
      </c>
      <c r="BO23" s="340"/>
      <c r="BP23" s="341">
        <v>84.992316082825496</v>
      </c>
      <c r="BQ23" s="316"/>
      <c r="BR23" s="339">
        <v>1262385</v>
      </c>
      <c r="BS23" s="340"/>
      <c r="BT23" s="340">
        <v>141899</v>
      </c>
      <c r="BU23" s="340"/>
      <c r="BV23" s="341">
        <v>95.755792520582744</v>
      </c>
      <c r="BW23" s="362"/>
      <c r="BX23" s="339">
        <v>1228553</v>
      </c>
      <c r="BY23" s="340"/>
      <c r="BZ23" s="340">
        <v>-33832</v>
      </c>
      <c r="CA23" s="340"/>
      <c r="CB23" s="341">
        <v>93.189531061078426</v>
      </c>
      <c r="CC23" s="362"/>
      <c r="CD23" s="17">
        <v>24</v>
      </c>
    </row>
    <row r="24" spans="1:82" ht="22.5" customHeight="1" x14ac:dyDescent="0.15">
      <c r="A24" s="17">
        <v>25</v>
      </c>
      <c r="B24" s="28" t="s">
        <v>84</v>
      </c>
      <c r="C24" s="42"/>
      <c r="D24" s="308">
        <f>'1.全体'!H25</f>
        <v>415327</v>
      </c>
      <c r="E24" s="309"/>
      <c r="F24" s="309"/>
      <c r="G24" s="309"/>
      <c r="H24" s="310">
        <f t="shared" si="18"/>
        <v>106.50748427366514</v>
      </c>
      <c r="I24" s="310"/>
      <c r="J24" s="308">
        <f>'1.全体'!N25</f>
        <v>416682</v>
      </c>
      <c r="K24" s="309"/>
      <c r="L24" s="309">
        <f t="shared" si="1"/>
        <v>1355</v>
      </c>
      <c r="M24" s="309"/>
      <c r="N24" s="310">
        <f t="shared" si="19"/>
        <v>106.85496382878874</v>
      </c>
      <c r="O24" s="310"/>
      <c r="P24" s="308">
        <f>'1.全体'!T25</f>
        <v>428672</v>
      </c>
      <c r="Q24" s="309"/>
      <c r="R24" s="309">
        <f t="shared" si="3"/>
        <v>11990</v>
      </c>
      <c r="S24" s="309"/>
      <c r="T24" s="310">
        <f t="shared" si="15"/>
        <v>109.92970911729935</v>
      </c>
      <c r="U24" s="311"/>
      <c r="V24" s="308">
        <f>'1.全体'!Z25</f>
        <v>422305</v>
      </c>
      <c r="W24" s="309"/>
      <c r="X24" s="309">
        <f t="shared" si="5"/>
        <v>-6367</v>
      </c>
      <c r="Y24" s="309"/>
      <c r="Z24" s="310">
        <f t="shared" si="16"/>
        <v>108.29693987193264</v>
      </c>
      <c r="AA24" s="311"/>
      <c r="AB24" s="308">
        <f>'1.全体'!AF25</f>
        <v>411231</v>
      </c>
      <c r="AC24" s="309"/>
      <c r="AD24" s="309">
        <f t="shared" si="7"/>
        <v>-11074</v>
      </c>
      <c r="AE24" s="309"/>
      <c r="AF24" s="310">
        <f t="shared" si="17"/>
        <v>105.45709589153509</v>
      </c>
      <c r="AG24" s="310"/>
      <c r="AH24" s="308">
        <f>'1.全体'!AL25</f>
        <v>425121</v>
      </c>
      <c r="AI24" s="309"/>
      <c r="AJ24" s="309">
        <f t="shared" si="9"/>
        <v>13890</v>
      </c>
      <c r="AK24" s="309"/>
      <c r="AL24" s="310">
        <f t="shared" si="10"/>
        <v>109.01908188464704</v>
      </c>
      <c r="AM24" s="311"/>
      <c r="AN24" s="308">
        <f>'1.全体'!AR25</f>
        <v>389951</v>
      </c>
      <c r="AO24" s="309"/>
      <c r="AP24" s="309">
        <f t="shared" si="11"/>
        <v>-35170</v>
      </c>
      <c r="AQ24" s="309"/>
      <c r="AR24" s="310">
        <f t="shared" si="12"/>
        <v>100</v>
      </c>
      <c r="AS24" s="311"/>
      <c r="AT24" s="308">
        <f>'1.全体'!AX25</f>
        <v>292268</v>
      </c>
      <c r="AU24" s="309"/>
      <c r="AV24" s="309">
        <f t="shared" si="13"/>
        <v>-97683</v>
      </c>
      <c r="AW24" s="309"/>
      <c r="AX24" s="310">
        <f t="shared" si="20"/>
        <v>100</v>
      </c>
      <c r="AY24" s="311"/>
      <c r="AZ24" s="308">
        <v>295657</v>
      </c>
      <c r="BA24" s="309"/>
      <c r="BB24" s="309">
        <v>-88768</v>
      </c>
      <c r="BC24" s="309"/>
      <c r="BD24" s="310">
        <v>100</v>
      </c>
      <c r="BE24" s="311"/>
      <c r="BF24" s="308">
        <v>311030</v>
      </c>
      <c r="BG24" s="309"/>
      <c r="BH24" s="309">
        <v>15373</v>
      </c>
      <c r="BI24" s="309"/>
      <c r="BJ24" s="310">
        <v>105.19960630054422</v>
      </c>
      <c r="BK24" s="311"/>
      <c r="BL24" s="339">
        <v>298306</v>
      </c>
      <c r="BM24" s="340"/>
      <c r="BN24" s="340">
        <v>-12724</v>
      </c>
      <c r="BO24" s="340"/>
      <c r="BP24" s="341">
        <v>100.89597066871407</v>
      </c>
      <c r="BQ24" s="316"/>
      <c r="BR24" s="339">
        <v>307947</v>
      </c>
      <c r="BS24" s="340"/>
      <c r="BT24" s="340">
        <v>9641</v>
      </c>
      <c r="BU24" s="340"/>
      <c r="BV24" s="341">
        <v>104.15684391034206</v>
      </c>
      <c r="BW24" s="362"/>
      <c r="BX24" s="339">
        <v>311031</v>
      </c>
      <c r="BY24" s="340"/>
      <c r="BZ24" s="340">
        <v>3084</v>
      </c>
      <c r="CA24" s="340"/>
      <c r="CB24" s="341">
        <v>105.19994453031723</v>
      </c>
      <c r="CC24" s="362"/>
      <c r="CD24" s="17">
        <v>25</v>
      </c>
    </row>
    <row r="25" spans="1:82" ht="22.5" customHeight="1" x14ac:dyDescent="0.15">
      <c r="A25" s="17">
        <v>26</v>
      </c>
      <c r="B25" s="28" t="s">
        <v>85</v>
      </c>
      <c r="C25" s="42"/>
      <c r="D25" s="308">
        <f>'1.全体'!H26</f>
        <v>263250</v>
      </c>
      <c r="E25" s="309"/>
      <c r="F25" s="309"/>
      <c r="G25" s="309"/>
      <c r="H25" s="310">
        <f t="shared" si="18"/>
        <v>96.725479677544996</v>
      </c>
      <c r="I25" s="310"/>
      <c r="J25" s="308">
        <f>'1.全体'!N26</f>
        <v>267761</v>
      </c>
      <c r="K25" s="309"/>
      <c r="L25" s="309">
        <f t="shared" si="1"/>
        <v>4511</v>
      </c>
      <c r="M25" s="309"/>
      <c r="N25" s="310">
        <f t="shared" si="19"/>
        <v>98.382948391031817</v>
      </c>
      <c r="O25" s="310"/>
      <c r="P25" s="308">
        <f>'1.全体'!T26</f>
        <v>257761</v>
      </c>
      <c r="Q25" s="309"/>
      <c r="R25" s="309">
        <f t="shared" si="3"/>
        <v>-10000</v>
      </c>
      <c r="S25" s="309"/>
      <c r="T25" s="310">
        <f t="shared" si="15"/>
        <v>94.708666162065242</v>
      </c>
      <c r="U25" s="311"/>
      <c r="V25" s="308">
        <f>'1.全体'!Z26</f>
        <v>274064</v>
      </c>
      <c r="W25" s="309"/>
      <c r="X25" s="309">
        <f t="shared" si="5"/>
        <v>16303</v>
      </c>
      <c r="Y25" s="309"/>
      <c r="Z25" s="310">
        <f t="shared" si="16"/>
        <v>100.69884847994943</v>
      </c>
      <c r="AA25" s="311"/>
      <c r="AB25" s="308">
        <f>'1.全体'!AF26</f>
        <v>261358</v>
      </c>
      <c r="AC25" s="309"/>
      <c r="AD25" s="309">
        <f t="shared" si="7"/>
        <v>-12706</v>
      </c>
      <c r="AE25" s="309"/>
      <c r="AF25" s="310">
        <f t="shared" si="17"/>
        <v>96.03030547982452</v>
      </c>
      <c r="AG25" s="310"/>
      <c r="AH25" s="308">
        <f>'1.全体'!AL26</f>
        <v>282652</v>
      </c>
      <c r="AI25" s="309"/>
      <c r="AJ25" s="309">
        <f t="shared" si="9"/>
        <v>21294</v>
      </c>
      <c r="AK25" s="309"/>
      <c r="AL25" s="310">
        <f t="shared" si="10"/>
        <v>103.85432205818594</v>
      </c>
      <c r="AM25" s="311"/>
      <c r="AN25" s="308">
        <f>'1.全体'!AR26</f>
        <v>272162</v>
      </c>
      <c r="AO25" s="309"/>
      <c r="AP25" s="309">
        <f t="shared" si="11"/>
        <v>-10490</v>
      </c>
      <c r="AQ25" s="309"/>
      <c r="AR25" s="310">
        <f t="shared" si="12"/>
        <v>100</v>
      </c>
      <c r="AS25" s="311"/>
      <c r="AT25" s="308">
        <f>'1.全体'!AX26</f>
        <v>219959</v>
      </c>
      <c r="AU25" s="309"/>
      <c r="AV25" s="309">
        <f t="shared" si="13"/>
        <v>-52203</v>
      </c>
      <c r="AW25" s="309"/>
      <c r="AX25" s="310">
        <f t="shared" si="20"/>
        <v>100</v>
      </c>
      <c r="AY25" s="311"/>
      <c r="AZ25" s="308">
        <v>213660</v>
      </c>
      <c r="BA25" s="309"/>
      <c r="BB25" s="309">
        <v>168949</v>
      </c>
      <c r="BC25" s="309"/>
      <c r="BD25" s="310">
        <v>100</v>
      </c>
      <c r="BE25" s="311"/>
      <c r="BF25" s="308">
        <v>171366</v>
      </c>
      <c r="BG25" s="309"/>
      <c r="BH25" s="309">
        <v>-42294</v>
      </c>
      <c r="BI25" s="309"/>
      <c r="BJ25" s="310">
        <v>80.204998595900022</v>
      </c>
      <c r="BK25" s="311"/>
      <c r="BL25" s="339">
        <v>264092</v>
      </c>
      <c r="BM25" s="340"/>
      <c r="BN25" s="340">
        <v>92726</v>
      </c>
      <c r="BO25" s="340"/>
      <c r="BP25" s="341">
        <v>123.60385659458954</v>
      </c>
      <c r="BQ25" s="316"/>
      <c r="BR25" s="339">
        <v>309605</v>
      </c>
      <c r="BS25" s="340"/>
      <c r="BT25" s="340">
        <v>45513</v>
      </c>
      <c r="BU25" s="340"/>
      <c r="BV25" s="341">
        <v>144.90545726855751</v>
      </c>
      <c r="BW25" s="362"/>
      <c r="BX25" s="339">
        <v>261339</v>
      </c>
      <c r="BY25" s="340"/>
      <c r="BZ25" s="340">
        <v>-48266</v>
      </c>
      <c r="CA25" s="340"/>
      <c r="CB25" s="341">
        <v>122.31536085369279</v>
      </c>
      <c r="CC25" s="362"/>
      <c r="CD25" s="17">
        <v>26</v>
      </c>
    </row>
    <row r="26" spans="1:82" ht="22.5" customHeight="1" x14ac:dyDescent="0.15">
      <c r="A26" s="17">
        <v>27</v>
      </c>
      <c r="B26" s="28" t="s">
        <v>86</v>
      </c>
      <c r="C26" s="42"/>
      <c r="D26" s="308">
        <f>'1.全体'!H27</f>
        <v>8334</v>
      </c>
      <c r="E26" s="309"/>
      <c r="F26" s="309"/>
      <c r="G26" s="309"/>
      <c r="H26" s="310">
        <f t="shared" si="18"/>
        <v>129.59104338361064</v>
      </c>
      <c r="I26" s="310"/>
      <c r="J26" s="308">
        <f>'1.全体'!N27</f>
        <v>8141</v>
      </c>
      <c r="K26" s="309"/>
      <c r="L26" s="309">
        <f t="shared" si="1"/>
        <v>-193</v>
      </c>
      <c r="M26" s="309"/>
      <c r="N26" s="310">
        <f t="shared" si="19"/>
        <v>126.58995490592442</v>
      </c>
      <c r="O26" s="310"/>
      <c r="P26" s="308">
        <f>'1.全体'!T27</f>
        <v>9023</v>
      </c>
      <c r="Q26" s="309"/>
      <c r="R26" s="309">
        <f t="shared" si="3"/>
        <v>882</v>
      </c>
      <c r="S26" s="309"/>
      <c r="T26" s="310">
        <f t="shared" si="15"/>
        <v>140.30477375213809</v>
      </c>
      <c r="U26" s="311"/>
      <c r="V26" s="308">
        <f>'1.全体'!Z27</f>
        <v>8356</v>
      </c>
      <c r="W26" s="309"/>
      <c r="X26" s="309">
        <f t="shared" si="5"/>
        <v>-667</v>
      </c>
      <c r="Y26" s="309"/>
      <c r="Z26" s="310">
        <f t="shared" si="16"/>
        <v>129.9331363707044</v>
      </c>
      <c r="AA26" s="311"/>
      <c r="AB26" s="308">
        <f>'1.全体'!AF27</f>
        <v>8361</v>
      </c>
      <c r="AC26" s="309"/>
      <c r="AD26" s="309">
        <f t="shared" si="7"/>
        <v>5</v>
      </c>
      <c r="AE26" s="309"/>
      <c r="AF26" s="310">
        <f t="shared" si="17"/>
        <v>130.01088477686207</v>
      </c>
      <c r="AG26" s="310"/>
      <c r="AH26" s="308">
        <f>'1.全体'!AL27</f>
        <v>7002</v>
      </c>
      <c r="AI26" s="309"/>
      <c r="AJ26" s="309">
        <f t="shared" si="9"/>
        <v>-1359</v>
      </c>
      <c r="AK26" s="309"/>
      <c r="AL26" s="310">
        <f t="shared" si="10"/>
        <v>108.87886798320633</v>
      </c>
      <c r="AM26" s="311"/>
      <c r="AN26" s="308">
        <f>'1.全体'!AR27</f>
        <v>6431</v>
      </c>
      <c r="AO26" s="309"/>
      <c r="AP26" s="309">
        <f t="shared" si="11"/>
        <v>-571</v>
      </c>
      <c r="AQ26" s="309"/>
      <c r="AR26" s="310">
        <f t="shared" si="12"/>
        <v>100</v>
      </c>
      <c r="AS26" s="311"/>
      <c r="AT26" s="308">
        <f>'1.全体'!AX27</f>
        <v>5992</v>
      </c>
      <c r="AU26" s="309"/>
      <c r="AV26" s="309">
        <f t="shared" si="13"/>
        <v>-439</v>
      </c>
      <c r="AW26" s="309"/>
      <c r="AX26" s="310">
        <f t="shared" si="20"/>
        <v>100</v>
      </c>
      <c r="AY26" s="311"/>
      <c r="AZ26" s="308" t="s">
        <v>354</v>
      </c>
      <c r="BA26" s="309"/>
      <c r="BB26" s="309" t="s">
        <v>354</v>
      </c>
      <c r="BC26" s="309"/>
      <c r="BD26" s="310">
        <v>100</v>
      </c>
      <c r="BE26" s="311"/>
      <c r="BF26" s="308" t="s">
        <v>354</v>
      </c>
      <c r="BG26" s="309"/>
      <c r="BH26" s="309" t="s">
        <v>354</v>
      </c>
      <c r="BI26" s="309"/>
      <c r="BJ26" s="310" t="s">
        <v>354</v>
      </c>
      <c r="BK26" s="311"/>
      <c r="BL26" s="339" t="s">
        <v>354</v>
      </c>
      <c r="BM26" s="340"/>
      <c r="BN26" s="340" t="s">
        <v>354</v>
      </c>
      <c r="BO26" s="340"/>
      <c r="BP26" s="341" t="s">
        <v>354</v>
      </c>
      <c r="BQ26" s="316"/>
      <c r="BR26" s="339" t="s">
        <v>380</v>
      </c>
      <c r="BS26" s="340"/>
      <c r="BT26" s="340" t="s">
        <v>354</v>
      </c>
      <c r="BU26" s="340"/>
      <c r="BV26" s="341" t="s">
        <v>354</v>
      </c>
      <c r="BW26" s="362"/>
      <c r="BX26" s="339" t="s">
        <v>354</v>
      </c>
      <c r="BY26" s="340"/>
      <c r="BZ26" s="340" t="s">
        <v>354</v>
      </c>
      <c r="CA26" s="340"/>
      <c r="CB26" s="341" t="s">
        <v>354</v>
      </c>
      <c r="CC26" s="362"/>
      <c r="CD26" s="17">
        <v>27</v>
      </c>
    </row>
    <row r="27" spans="1:82" ht="22.5" customHeight="1" x14ac:dyDescent="0.15">
      <c r="A27" s="17">
        <v>28</v>
      </c>
      <c r="B27" s="28" t="s">
        <v>87</v>
      </c>
      <c r="C27" s="42"/>
      <c r="D27" s="308">
        <f>'1.全体'!H28</f>
        <v>17486</v>
      </c>
      <c r="E27" s="309"/>
      <c r="F27" s="309"/>
      <c r="G27" s="309"/>
      <c r="H27" s="310">
        <f t="shared" si="18"/>
        <v>407.69410118908837</v>
      </c>
      <c r="I27" s="310"/>
      <c r="J27" s="308" t="str">
        <f>'1.全体'!N28</f>
        <v>-</v>
      </c>
      <c r="K27" s="309"/>
      <c r="L27" s="309">
        <f t="shared" si="1"/>
        <v>-17486</v>
      </c>
      <c r="M27" s="309"/>
      <c r="N27" s="310" t="s">
        <v>252</v>
      </c>
      <c r="O27" s="310"/>
      <c r="P27" s="308">
        <f>'1.全体'!T28</f>
        <v>28325</v>
      </c>
      <c r="Q27" s="309"/>
      <c r="R27" s="309">
        <f>IF(OR(J27="X",P27="X"),"X",IF(AND(J27="-",P27="-"),"-",IF(J27="-",P27,IF(P27="-",-J27,P27-J27))))</f>
        <v>28325</v>
      </c>
      <c r="S27" s="309"/>
      <c r="T27" s="310">
        <f t="shared" si="15"/>
        <v>660.41035206341803</v>
      </c>
      <c r="U27" s="311"/>
      <c r="V27" s="308">
        <f>'1.全体'!Z28</f>
        <v>25760</v>
      </c>
      <c r="W27" s="309"/>
      <c r="X27" s="309">
        <f t="shared" si="5"/>
        <v>-2565</v>
      </c>
      <c r="Y27" s="309"/>
      <c r="Z27" s="310">
        <f t="shared" si="16"/>
        <v>600.60620191186752</v>
      </c>
      <c r="AA27" s="311"/>
      <c r="AB27" s="308">
        <f>'1.全体'!AF28</f>
        <v>5049</v>
      </c>
      <c r="AC27" s="309"/>
      <c r="AD27" s="309">
        <f t="shared" si="7"/>
        <v>-20711</v>
      </c>
      <c r="AE27" s="309"/>
      <c r="AF27" s="310">
        <f t="shared" si="17"/>
        <v>117.719748193052</v>
      </c>
      <c r="AG27" s="310"/>
      <c r="AH27" s="308">
        <f>'1.全体'!AL28</f>
        <v>5495</v>
      </c>
      <c r="AI27" s="309"/>
      <c r="AJ27" s="309">
        <f t="shared" si="9"/>
        <v>446</v>
      </c>
      <c r="AK27" s="309"/>
      <c r="AL27" s="310">
        <f t="shared" si="10"/>
        <v>128.11844252739567</v>
      </c>
      <c r="AM27" s="311"/>
      <c r="AN27" s="308">
        <f>'1.全体'!AR28</f>
        <v>4289</v>
      </c>
      <c r="AO27" s="309"/>
      <c r="AP27" s="309">
        <f t="shared" si="11"/>
        <v>-1206</v>
      </c>
      <c r="AQ27" s="309"/>
      <c r="AR27" s="310">
        <f t="shared" si="12"/>
        <v>100</v>
      </c>
      <c r="AS27" s="311"/>
      <c r="AT27" s="308">
        <f>'1.全体'!AX28</f>
        <v>13312</v>
      </c>
      <c r="AU27" s="309"/>
      <c r="AV27" s="309">
        <f t="shared" si="13"/>
        <v>9023</v>
      </c>
      <c r="AW27" s="309"/>
      <c r="AX27" s="310">
        <f t="shared" si="20"/>
        <v>100</v>
      </c>
      <c r="AY27" s="311"/>
      <c r="AZ27" s="308" t="s">
        <v>354</v>
      </c>
      <c r="BA27" s="309"/>
      <c r="BB27" s="309" t="s">
        <v>354</v>
      </c>
      <c r="BC27" s="309"/>
      <c r="BD27" s="310">
        <v>100</v>
      </c>
      <c r="BE27" s="311"/>
      <c r="BF27" s="308" t="s">
        <v>354</v>
      </c>
      <c r="BG27" s="309"/>
      <c r="BH27" s="309" t="s">
        <v>354</v>
      </c>
      <c r="BI27" s="309"/>
      <c r="BJ27" s="310" t="s">
        <v>354</v>
      </c>
      <c r="BK27" s="311"/>
      <c r="BL27" s="339" t="s">
        <v>354</v>
      </c>
      <c r="BM27" s="340"/>
      <c r="BN27" s="340" t="s">
        <v>354</v>
      </c>
      <c r="BO27" s="340"/>
      <c r="BP27" s="341" t="s">
        <v>354</v>
      </c>
      <c r="BQ27" s="316"/>
      <c r="BR27" s="339" t="s">
        <v>380</v>
      </c>
      <c r="BS27" s="340"/>
      <c r="BT27" s="340" t="s">
        <v>354</v>
      </c>
      <c r="BU27" s="340"/>
      <c r="BV27" s="341" t="s">
        <v>354</v>
      </c>
      <c r="BW27" s="362"/>
      <c r="BX27" s="339" t="s">
        <v>354</v>
      </c>
      <c r="BY27" s="340"/>
      <c r="BZ27" s="340" t="s">
        <v>354</v>
      </c>
      <c r="CA27" s="340"/>
      <c r="CB27" s="341" t="s">
        <v>354</v>
      </c>
      <c r="CC27" s="362"/>
      <c r="CD27" s="17">
        <v>28</v>
      </c>
    </row>
    <row r="28" spans="1:82" ht="22.5" customHeight="1" x14ac:dyDescent="0.15">
      <c r="A28" s="17">
        <v>29</v>
      </c>
      <c r="B28" s="28" t="s">
        <v>88</v>
      </c>
      <c r="C28" s="42"/>
      <c r="D28" s="308">
        <f>'1.全体'!H29</f>
        <v>71308</v>
      </c>
      <c r="E28" s="309"/>
      <c r="F28" s="309"/>
      <c r="G28" s="309"/>
      <c r="H28" s="310">
        <f t="shared" si="18"/>
        <v>121.83570256971021</v>
      </c>
      <c r="I28" s="310"/>
      <c r="J28" s="308">
        <f>'1.全体'!N29</f>
        <v>82557</v>
      </c>
      <c r="K28" s="309"/>
      <c r="L28" s="309">
        <f t="shared" si="1"/>
        <v>11249</v>
      </c>
      <c r="M28" s="309"/>
      <c r="N28" s="310">
        <f>IF(ISTEXT($AN28),$AN28,IF(ISTEXT(L28),L28,IF(J28="-","-",J28/$AN28*100)))</f>
        <v>141.0555631492619</v>
      </c>
      <c r="O28" s="310"/>
      <c r="P28" s="308">
        <f>'1.全体'!T29</f>
        <v>38358</v>
      </c>
      <c r="Q28" s="309"/>
      <c r="R28" s="309">
        <f>IF(OR(J28="X",P28="X"),"X",IF(AND(J28="-",P28="-"),"-",IF(J28="-",P28,IF(P28="-",-J28,P28-J28))))</f>
        <v>-44199</v>
      </c>
      <c r="S28" s="309"/>
      <c r="T28" s="310">
        <f t="shared" si="15"/>
        <v>65.537862219792231</v>
      </c>
      <c r="U28" s="311"/>
      <c r="V28" s="308">
        <f>'1.全体'!Z29</f>
        <v>56494</v>
      </c>
      <c r="W28" s="309"/>
      <c r="X28" s="309">
        <f t="shared" si="5"/>
        <v>18136</v>
      </c>
      <c r="Y28" s="309"/>
      <c r="Z28" s="310">
        <f t="shared" si="16"/>
        <v>96.524740295243305</v>
      </c>
      <c r="AA28" s="311"/>
      <c r="AB28" s="308">
        <f>'1.全体'!AF29</f>
        <v>63453</v>
      </c>
      <c r="AC28" s="309"/>
      <c r="AD28" s="309">
        <f t="shared" si="7"/>
        <v>6959</v>
      </c>
      <c r="AE28" s="309"/>
      <c r="AF28" s="310">
        <f t="shared" si="17"/>
        <v>108.41477583378895</v>
      </c>
      <c r="AG28" s="310"/>
      <c r="AH28" s="308">
        <f>'1.全体'!AL29</f>
        <v>62320</v>
      </c>
      <c r="AI28" s="309"/>
      <c r="AJ28" s="309">
        <f t="shared" si="9"/>
        <v>-1133</v>
      </c>
      <c r="AK28" s="309"/>
      <c r="AL28" s="310">
        <f t="shared" si="10"/>
        <v>106.47895024603609</v>
      </c>
      <c r="AM28" s="311"/>
      <c r="AN28" s="308">
        <f>'1.全体'!AR29</f>
        <v>58528</v>
      </c>
      <c r="AO28" s="309"/>
      <c r="AP28" s="309">
        <f t="shared" si="11"/>
        <v>-3792</v>
      </c>
      <c r="AQ28" s="309"/>
      <c r="AR28" s="310">
        <f t="shared" si="12"/>
        <v>100</v>
      </c>
      <c r="AS28" s="311"/>
      <c r="AT28" s="308">
        <f>'1.全体'!AX29</f>
        <v>61003</v>
      </c>
      <c r="AU28" s="309"/>
      <c r="AV28" s="309">
        <f t="shared" si="13"/>
        <v>2475</v>
      </c>
      <c r="AW28" s="309"/>
      <c r="AX28" s="310">
        <f t="shared" si="20"/>
        <v>100</v>
      </c>
      <c r="AY28" s="311"/>
      <c r="AZ28" s="308" t="s">
        <v>354</v>
      </c>
      <c r="BA28" s="309"/>
      <c r="BB28" s="309" t="s">
        <v>354</v>
      </c>
      <c r="BC28" s="309"/>
      <c r="BD28" s="310">
        <v>100</v>
      </c>
      <c r="BE28" s="311"/>
      <c r="BF28" s="308" t="s">
        <v>354</v>
      </c>
      <c r="BG28" s="309"/>
      <c r="BH28" s="309" t="s">
        <v>354</v>
      </c>
      <c r="BI28" s="309"/>
      <c r="BJ28" s="310" t="s">
        <v>354</v>
      </c>
      <c r="BK28" s="311"/>
      <c r="BL28" s="339" t="s">
        <v>354</v>
      </c>
      <c r="BM28" s="340"/>
      <c r="BN28" s="340" t="s">
        <v>354</v>
      </c>
      <c r="BO28" s="340"/>
      <c r="BP28" s="341" t="s">
        <v>354</v>
      </c>
      <c r="BQ28" s="316"/>
      <c r="BR28" s="339" t="s">
        <v>380</v>
      </c>
      <c r="BS28" s="340"/>
      <c r="BT28" s="340" t="s">
        <v>354</v>
      </c>
      <c r="BU28" s="340"/>
      <c r="BV28" s="341" t="s">
        <v>354</v>
      </c>
      <c r="BW28" s="362"/>
      <c r="BX28" s="339" t="s">
        <v>354</v>
      </c>
      <c r="BY28" s="340"/>
      <c r="BZ28" s="340" t="s">
        <v>354</v>
      </c>
      <c r="CA28" s="340"/>
      <c r="CB28" s="341" t="s">
        <v>354</v>
      </c>
      <c r="CC28" s="362"/>
      <c r="CD28" s="17">
        <v>29</v>
      </c>
    </row>
    <row r="29" spans="1:82" ht="22.5" customHeight="1" x14ac:dyDescent="0.15">
      <c r="A29" s="17">
        <v>30</v>
      </c>
      <c r="B29" s="28" t="s">
        <v>89</v>
      </c>
      <c r="C29" s="42"/>
      <c r="D29" s="308" t="str">
        <f>'1.全体'!H30</f>
        <v>-</v>
      </c>
      <c r="E29" s="309"/>
      <c r="F29" s="309"/>
      <c r="G29" s="309"/>
      <c r="H29" s="310" t="str">
        <f t="shared" si="18"/>
        <v>-</v>
      </c>
      <c r="I29" s="310"/>
      <c r="J29" s="308" t="str">
        <f>'1.全体'!N30</f>
        <v>-</v>
      </c>
      <c r="K29" s="309"/>
      <c r="L29" s="309" t="str">
        <f t="shared" si="1"/>
        <v>-</v>
      </c>
      <c r="M29" s="309"/>
      <c r="N29" s="310" t="str">
        <f>IF(ISTEXT($AN29),$AN29,IF(ISTEXT(L29),L29,IF(J29="-","-",J29/$AN29*100)))</f>
        <v>-</v>
      </c>
      <c r="O29" s="310"/>
      <c r="P29" s="308" t="str">
        <f>'1.全体'!T30</f>
        <v>-</v>
      </c>
      <c r="Q29" s="309"/>
      <c r="R29" s="309" t="str">
        <f>IF(OR(J29="X",P29="X"),"X",IF(AND(J29="-",P29="-"),"-",IF(J29="-",P29,IF(P29="-",-J29,P29-J29))))</f>
        <v>-</v>
      </c>
      <c r="S29" s="309"/>
      <c r="T29" s="310" t="str">
        <f t="shared" si="15"/>
        <v>-</v>
      </c>
      <c r="U29" s="311"/>
      <c r="V29" s="308" t="str">
        <f>'1.全体'!Z30</f>
        <v>-</v>
      </c>
      <c r="W29" s="309"/>
      <c r="X29" s="309" t="str">
        <f t="shared" si="5"/>
        <v>-</v>
      </c>
      <c r="Y29" s="309"/>
      <c r="Z29" s="342" t="str">
        <f t="shared" si="16"/>
        <v>-</v>
      </c>
      <c r="AA29" s="311"/>
      <c r="AB29" s="308" t="str">
        <f>'1.全体'!AF30</f>
        <v>-</v>
      </c>
      <c r="AC29" s="309"/>
      <c r="AD29" s="309" t="str">
        <f t="shared" si="7"/>
        <v>-</v>
      </c>
      <c r="AE29" s="309"/>
      <c r="AF29" s="310" t="str">
        <f t="shared" si="17"/>
        <v>-</v>
      </c>
      <c r="AG29" s="310"/>
      <c r="AH29" s="308" t="str">
        <f>'1.全体'!AL30</f>
        <v>-</v>
      </c>
      <c r="AI29" s="309"/>
      <c r="AJ29" s="309" t="str">
        <f t="shared" si="9"/>
        <v>-</v>
      </c>
      <c r="AK29" s="309"/>
      <c r="AL29" s="310" t="str">
        <f t="shared" si="10"/>
        <v>-</v>
      </c>
      <c r="AM29" s="311"/>
      <c r="AN29" s="308" t="str">
        <f>'1.全体'!AR30</f>
        <v>-</v>
      </c>
      <c r="AO29" s="309"/>
      <c r="AP29" s="309" t="str">
        <f t="shared" si="11"/>
        <v>-</v>
      </c>
      <c r="AQ29" s="309"/>
      <c r="AR29" s="310" t="str">
        <f t="shared" si="12"/>
        <v>-</v>
      </c>
      <c r="AS29" s="311"/>
      <c r="AT29" s="308" t="str">
        <f>'1.全体'!AX30</f>
        <v>-</v>
      </c>
      <c r="AU29" s="309"/>
      <c r="AV29" s="309" t="str">
        <f t="shared" si="13"/>
        <v>-</v>
      </c>
      <c r="AW29" s="309"/>
      <c r="AX29" s="310" t="str">
        <f>IF(ISTEXT($AN29),$AN29,IF(ISTEXT(AV29),AV29,IF(AT29="-","-",AT29/$AN29*100)))</f>
        <v>-</v>
      </c>
      <c r="AY29" s="311"/>
      <c r="AZ29" s="308" t="s">
        <v>32</v>
      </c>
      <c r="BA29" s="309"/>
      <c r="BB29" s="309" t="s">
        <v>32</v>
      </c>
      <c r="BC29" s="309"/>
      <c r="BD29" s="310" t="s">
        <v>32</v>
      </c>
      <c r="BE29" s="311"/>
      <c r="BF29" s="308" t="s">
        <v>32</v>
      </c>
      <c r="BG29" s="309"/>
      <c r="BH29" s="309" t="s">
        <v>32</v>
      </c>
      <c r="BI29" s="309"/>
      <c r="BJ29" s="310" t="s">
        <v>32</v>
      </c>
      <c r="BK29" s="311"/>
      <c r="BL29" s="339" t="s">
        <v>32</v>
      </c>
      <c r="BM29" s="340"/>
      <c r="BN29" s="340" t="s">
        <v>32</v>
      </c>
      <c r="BO29" s="340"/>
      <c r="BP29" s="341" t="s">
        <v>32</v>
      </c>
      <c r="BQ29" s="316"/>
      <c r="BR29" s="339" t="s">
        <v>426</v>
      </c>
      <c r="BS29" s="340"/>
      <c r="BT29" s="340" t="s">
        <v>426</v>
      </c>
      <c r="BU29" s="340"/>
      <c r="BV29" s="341" t="s">
        <v>32</v>
      </c>
      <c r="BW29" s="362"/>
      <c r="BX29" s="339" t="s">
        <v>426</v>
      </c>
      <c r="BY29" s="340"/>
      <c r="BZ29" s="340" t="s">
        <v>381</v>
      </c>
      <c r="CA29" s="340"/>
      <c r="CB29" s="341" t="s">
        <v>32</v>
      </c>
      <c r="CC29" s="362"/>
      <c r="CD29" s="17">
        <v>30</v>
      </c>
    </row>
    <row r="30" spans="1:82" ht="22.5" customHeight="1" x14ac:dyDescent="0.15">
      <c r="A30" s="17">
        <v>31</v>
      </c>
      <c r="B30" s="28" t="s">
        <v>90</v>
      </c>
      <c r="C30" s="42"/>
      <c r="D30" s="308">
        <f>'1.全体'!H31</f>
        <v>25918</v>
      </c>
      <c r="E30" s="309"/>
      <c r="F30" s="309"/>
      <c r="G30" s="309"/>
      <c r="H30" s="310" t="s">
        <v>303</v>
      </c>
      <c r="I30" s="310"/>
      <c r="J30" s="308">
        <f>'1.全体'!N31</f>
        <v>25737</v>
      </c>
      <c r="K30" s="309"/>
      <c r="L30" s="309">
        <f t="shared" si="1"/>
        <v>-181</v>
      </c>
      <c r="M30" s="309"/>
      <c r="N30" s="310" t="s">
        <v>303</v>
      </c>
      <c r="O30" s="310"/>
      <c r="P30" s="308">
        <f>'1.全体'!T31</f>
        <v>18111</v>
      </c>
      <c r="Q30" s="309"/>
      <c r="R30" s="309">
        <f>IF(OR(J30="X",P30="X"),"X",IF(AND(J30="-",P30="-"),"-",IF(J30="-",P30,IF(P30="-",-J30,P30-J30))))</f>
        <v>-7626</v>
      </c>
      <c r="S30" s="309"/>
      <c r="T30" s="310" t="s">
        <v>303</v>
      </c>
      <c r="U30" s="311"/>
      <c r="V30" s="308">
        <f>'1.全体'!Z31</f>
        <v>21520</v>
      </c>
      <c r="W30" s="309"/>
      <c r="X30" s="309">
        <f t="shared" si="5"/>
        <v>3409</v>
      </c>
      <c r="Y30" s="309"/>
      <c r="Z30" s="310" t="s">
        <v>303</v>
      </c>
      <c r="AA30" s="311"/>
      <c r="AB30" s="308">
        <f>'1.全体'!AF31</f>
        <v>24448</v>
      </c>
      <c r="AC30" s="309"/>
      <c r="AD30" s="309">
        <f t="shared" si="7"/>
        <v>2928</v>
      </c>
      <c r="AE30" s="309"/>
      <c r="AF30" s="310" t="s">
        <v>303</v>
      </c>
      <c r="AG30" s="310"/>
      <c r="AH30" s="308">
        <f>'1.全体'!AL31</f>
        <v>2777</v>
      </c>
      <c r="AI30" s="309"/>
      <c r="AJ30" s="309">
        <f t="shared" si="9"/>
        <v>-21671</v>
      </c>
      <c r="AK30" s="309"/>
      <c r="AL30" s="310" t="s">
        <v>303</v>
      </c>
      <c r="AM30" s="311"/>
      <c r="AN30" s="308" t="str">
        <f>'1.全体'!AR31</f>
        <v>-</v>
      </c>
      <c r="AO30" s="309"/>
      <c r="AP30" s="309">
        <f t="shared" si="11"/>
        <v>-2777</v>
      </c>
      <c r="AQ30" s="309"/>
      <c r="AR30" s="310" t="str">
        <f t="shared" si="12"/>
        <v>-</v>
      </c>
      <c r="AS30" s="311"/>
      <c r="AT30" s="308" t="str">
        <f>'1.全体'!AX31</f>
        <v>-</v>
      </c>
      <c r="AU30" s="309"/>
      <c r="AV30" s="309" t="str">
        <f t="shared" si="13"/>
        <v>-</v>
      </c>
      <c r="AW30" s="309"/>
      <c r="AX30" s="310" t="str">
        <f>IF(ISTEXT($AN30),$AN30,IF(ISTEXT(AV30),AV30,IF(AT30="-","-",AT30/$AN30*100)))</f>
        <v>-</v>
      </c>
      <c r="AY30" s="311"/>
      <c r="AZ30" s="308" t="s">
        <v>32</v>
      </c>
      <c r="BA30" s="309"/>
      <c r="BB30" s="309" t="s">
        <v>387</v>
      </c>
      <c r="BC30" s="309"/>
      <c r="BD30" s="310" t="s">
        <v>32</v>
      </c>
      <c r="BE30" s="311"/>
      <c r="BF30" s="308" t="s">
        <v>354</v>
      </c>
      <c r="BG30" s="309"/>
      <c r="BH30" s="309" t="s">
        <v>354</v>
      </c>
      <c r="BI30" s="309"/>
      <c r="BJ30" s="310" t="s">
        <v>32</v>
      </c>
      <c r="BK30" s="311"/>
      <c r="BL30" s="339" t="s">
        <v>32</v>
      </c>
      <c r="BM30" s="340"/>
      <c r="BN30" s="340" t="s">
        <v>354</v>
      </c>
      <c r="BO30" s="340"/>
      <c r="BP30" s="341" t="s">
        <v>32</v>
      </c>
      <c r="BQ30" s="316"/>
      <c r="BR30" s="339" t="s">
        <v>426</v>
      </c>
      <c r="BS30" s="340"/>
      <c r="BT30" s="340" t="s">
        <v>355</v>
      </c>
      <c r="BU30" s="340"/>
      <c r="BV30" s="361" t="s">
        <v>107</v>
      </c>
      <c r="BW30" s="362"/>
      <c r="BX30" s="339" t="s">
        <v>426</v>
      </c>
      <c r="BY30" s="340"/>
      <c r="BZ30" s="340" t="s">
        <v>382</v>
      </c>
      <c r="CA30" s="340"/>
      <c r="CB30" s="341" t="s">
        <v>32</v>
      </c>
      <c r="CC30" s="362"/>
      <c r="CD30" s="17">
        <v>31</v>
      </c>
    </row>
    <row r="31" spans="1:82" ht="22.5" customHeight="1" x14ac:dyDescent="0.15">
      <c r="A31" s="20">
        <v>32</v>
      </c>
      <c r="B31" s="29" t="s">
        <v>91</v>
      </c>
      <c r="C31" s="44"/>
      <c r="D31" s="317">
        <f>'1.全体'!H32</f>
        <v>21051</v>
      </c>
      <c r="E31" s="318"/>
      <c r="F31" s="318"/>
      <c r="G31" s="318"/>
      <c r="H31" s="319">
        <f>IF(ISTEXT($AN31),$AN31,IF(ISTEXT(F31),F31,IF(D31="-","-",D31/$AN31*100)))</f>
        <v>38.557769799985344</v>
      </c>
      <c r="I31" s="320"/>
      <c r="J31" s="317">
        <f>'1.全体'!N32</f>
        <v>23317</v>
      </c>
      <c r="K31" s="318"/>
      <c r="L31" s="318">
        <f t="shared" si="1"/>
        <v>2266</v>
      </c>
      <c r="M31" s="318"/>
      <c r="N31" s="319">
        <f>IF(ISTEXT($AN31),$AN31,IF(ISTEXT(L31),L31,IF(J31="-","-",J31/$AN31*100)))</f>
        <v>42.708257015165948</v>
      </c>
      <c r="O31" s="320"/>
      <c r="P31" s="317">
        <f>'1.全体'!T32</f>
        <v>30745</v>
      </c>
      <c r="Q31" s="318"/>
      <c r="R31" s="318">
        <f>IF(OR(J31="X",P31="X"),"X",IF(AND(J31="-",P31="-"),"-",IF(J31="-",P31,IF(P31="-",-J31,P31-J31))))</f>
        <v>7428</v>
      </c>
      <c r="S31" s="318"/>
      <c r="T31" s="319">
        <f>IF(ISTEXT($AN31),$AN31,IF(ISTEXT(R31),R31,IF(P31="-","-",P31/$AN31*100)))</f>
        <v>56.313649351600844</v>
      </c>
      <c r="U31" s="320"/>
      <c r="V31" s="317">
        <f>'1.全体'!Z32</f>
        <v>31251</v>
      </c>
      <c r="W31" s="318"/>
      <c r="X31" s="318">
        <f t="shared" si="5"/>
        <v>506</v>
      </c>
      <c r="Y31" s="318"/>
      <c r="Z31" s="319">
        <f>IF(ISTEXT($AN31),$AN31,IF(ISTEXT(X31),X31,IF(V31="-","-",V31/$AN31*100)))</f>
        <v>57.240457176349913</v>
      </c>
      <c r="AA31" s="320"/>
      <c r="AB31" s="317">
        <f>'1.全体'!AF32</f>
        <v>35890</v>
      </c>
      <c r="AC31" s="318"/>
      <c r="AD31" s="318">
        <f t="shared" si="7"/>
        <v>4639</v>
      </c>
      <c r="AE31" s="318"/>
      <c r="AF31" s="319">
        <f>IF(ISTEXT($AN31),$AN31,IF(ISTEXT(AD31),AD31,IF(AB31="-","-",AB31/$AN31*100)))</f>
        <v>65.737416660561209</v>
      </c>
      <c r="AG31" s="319"/>
      <c r="AH31" s="317">
        <f>'1.全体'!AL32</f>
        <v>38903</v>
      </c>
      <c r="AI31" s="318"/>
      <c r="AJ31" s="318">
        <f t="shared" si="9"/>
        <v>3013</v>
      </c>
      <c r="AK31" s="318"/>
      <c r="AL31" s="319">
        <f>IF(ISTEXT($AN31),$AN31,IF(ISTEXT(AJ31),AJ31,IF(AH31="-","-",AH31/$AN31*100)))</f>
        <v>71.256135980657916</v>
      </c>
      <c r="AM31" s="320"/>
      <c r="AN31" s="317">
        <f>'1.全体'!AR32</f>
        <v>54596</v>
      </c>
      <c r="AO31" s="318"/>
      <c r="AP31" s="318">
        <f t="shared" si="11"/>
        <v>15693</v>
      </c>
      <c r="AQ31" s="318"/>
      <c r="AR31" s="319">
        <f t="shared" si="12"/>
        <v>100</v>
      </c>
      <c r="AS31" s="320"/>
      <c r="AT31" s="317">
        <f>'1.全体'!AX32</f>
        <v>37494</v>
      </c>
      <c r="AU31" s="318"/>
      <c r="AV31" s="318">
        <f t="shared" si="13"/>
        <v>-17102</v>
      </c>
      <c r="AW31" s="318"/>
      <c r="AX31" s="319">
        <f>IF(ISTEXT($AT31),$AT31,IF(ISTEXT(AV31),AV31,IF(AT31="-","-",AT31/$AT31*100)))</f>
        <v>100</v>
      </c>
      <c r="AY31" s="320"/>
      <c r="AZ31" s="317">
        <v>23499</v>
      </c>
      <c r="BA31" s="318"/>
      <c r="BB31" s="318" t="s">
        <v>388</v>
      </c>
      <c r="BC31" s="318"/>
      <c r="BD31" s="319">
        <v>100</v>
      </c>
      <c r="BE31" s="320"/>
      <c r="BF31" s="317" t="s">
        <v>354</v>
      </c>
      <c r="BG31" s="318"/>
      <c r="BH31" s="349" t="s">
        <v>354</v>
      </c>
      <c r="BI31" s="349"/>
      <c r="BJ31" s="350" t="s">
        <v>354</v>
      </c>
      <c r="BK31" s="320"/>
      <c r="BL31" s="348" t="s">
        <v>354</v>
      </c>
      <c r="BM31" s="349"/>
      <c r="BN31" s="349" t="s">
        <v>354</v>
      </c>
      <c r="BO31" s="349"/>
      <c r="BP31" s="349" t="s">
        <v>354</v>
      </c>
      <c r="BQ31" s="325"/>
      <c r="BR31" s="348" t="s">
        <v>380</v>
      </c>
      <c r="BS31" s="349"/>
      <c r="BT31" s="349" t="s">
        <v>354</v>
      </c>
      <c r="BU31" s="349"/>
      <c r="BV31" s="350" t="s">
        <v>354</v>
      </c>
      <c r="BW31" s="363"/>
      <c r="BX31" s="348">
        <v>30031</v>
      </c>
      <c r="BY31" s="349"/>
      <c r="BZ31" s="349" t="s">
        <v>354</v>
      </c>
      <c r="CA31" s="349"/>
      <c r="CB31" s="350">
        <v>127.8</v>
      </c>
      <c r="CC31" s="363"/>
      <c r="CD31" s="20">
        <v>32</v>
      </c>
    </row>
    <row r="32" spans="1:82" ht="13.5" customHeight="1" x14ac:dyDescent="0.15">
      <c r="A32" s="85" t="s">
        <v>357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2"/>
      <c r="S32" s="91"/>
      <c r="T32" s="100" t="s">
        <v>286</v>
      </c>
      <c r="U32" s="91"/>
      <c r="V32" s="92"/>
      <c r="W32" s="91"/>
      <c r="X32" s="92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Y32" s="102"/>
      <c r="AZ32" s="102"/>
      <c r="BA32" s="102"/>
      <c r="BB32" s="102"/>
      <c r="BC32" s="102"/>
      <c r="BE32" s="102"/>
      <c r="BF32" s="102"/>
      <c r="BG32" s="102"/>
      <c r="BH32" s="102"/>
      <c r="BI32" s="102"/>
      <c r="BK32" s="102"/>
      <c r="BL32" s="102"/>
      <c r="BM32" s="102"/>
      <c r="BO32" s="102"/>
      <c r="BQ32" s="102"/>
      <c r="BR32" s="102"/>
      <c r="BS32" s="102"/>
      <c r="BT32" s="102"/>
      <c r="BU32" s="102"/>
      <c r="BV32" s="280" t="s">
        <v>358</v>
      </c>
      <c r="BW32" s="102"/>
      <c r="BX32" s="102"/>
      <c r="BY32" s="102"/>
      <c r="BZ32" s="102"/>
      <c r="CA32" s="102"/>
      <c r="CB32" s="102"/>
      <c r="CC32" s="102"/>
      <c r="CD32" s="102"/>
    </row>
    <row r="33" spans="1:82" x14ac:dyDescent="0.15">
      <c r="A33" s="270" t="s">
        <v>302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9"/>
      <c r="O33" s="99"/>
      <c r="P33" s="92"/>
      <c r="Q33" s="92"/>
      <c r="R33" s="92"/>
      <c r="S33" s="92"/>
      <c r="T33" s="101" t="s">
        <v>287</v>
      </c>
      <c r="U33" s="99"/>
      <c r="V33" s="92"/>
      <c r="W33" s="99"/>
      <c r="X33" s="92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Y33" s="99"/>
      <c r="AZ33" s="99"/>
      <c r="BA33" s="99"/>
      <c r="BB33" s="99"/>
      <c r="BC33" s="99"/>
      <c r="BE33" s="99"/>
      <c r="BF33" s="99"/>
      <c r="BG33" s="99"/>
      <c r="BH33" s="99"/>
      <c r="BI33" s="99"/>
      <c r="BK33" s="99"/>
      <c r="BL33" s="99"/>
      <c r="BM33" s="99"/>
      <c r="BO33" s="99"/>
      <c r="BQ33" s="99"/>
      <c r="BR33" s="99"/>
      <c r="BS33" s="99"/>
      <c r="BT33" s="99"/>
      <c r="BU33" s="99"/>
      <c r="BV33" s="279" t="s">
        <v>359</v>
      </c>
      <c r="BW33" s="99"/>
      <c r="BX33" s="99"/>
      <c r="BY33" s="99"/>
      <c r="BZ33" s="99"/>
      <c r="CA33" s="99"/>
      <c r="CB33" s="99"/>
      <c r="CC33" s="99"/>
      <c r="CD33" s="92"/>
    </row>
    <row r="34" spans="1:82" x14ac:dyDescent="0.15"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Y34" s="92"/>
      <c r="AZ34" s="92"/>
      <c r="BA34" s="92"/>
      <c r="BB34" s="92"/>
      <c r="BC34" s="92"/>
      <c r="BE34" s="92"/>
      <c r="BF34" s="92"/>
      <c r="BG34" s="92"/>
      <c r="BH34" s="92"/>
      <c r="BI34" s="92"/>
      <c r="BK34" s="92"/>
      <c r="BL34" s="92"/>
      <c r="BM34" s="92"/>
      <c r="BN34" s="98"/>
      <c r="BO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</row>
  </sheetData>
  <mergeCells count="83">
    <mergeCell ref="BL4:BM4"/>
    <mergeCell ref="BN4:BO4"/>
    <mergeCell ref="BP4:BQ4"/>
    <mergeCell ref="BL5:BM5"/>
    <mergeCell ref="BN5:BO5"/>
    <mergeCell ref="BP5:BQ5"/>
    <mergeCell ref="A6:C6"/>
    <mergeCell ref="A3:C5"/>
    <mergeCell ref="CD3:CD5"/>
    <mergeCell ref="T4:U4"/>
    <mergeCell ref="AT4:AU4"/>
    <mergeCell ref="AV4:AW4"/>
    <mergeCell ref="AX4:AY4"/>
    <mergeCell ref="AT5:AU5"/>
    <mergeCell ref="AV5:AW5"/>
    <mergeCell ref="AX5:AY5"/>
    <mergeCell ref="BF4:BG4"/>
    <mergeCell ref="BH4:BI4"/>
    <mergeCell ref="BJ4:BK4"/>
    <mergeCell ref="BF5:BG5"/>
    <mergeCell ref="BH5:BI5"/>
    <mergeCell ref="BJ5:BK5"/>
    <mergeCell ref="AD4:AE4"/>
    <mergeCell ref="A1:CD1"/>
    <mergeCell ref="D3:I3"/>
    <mergeCell ref="L5:M5"/>
    <mergeCell ref="N5:O5"/>
    <mergeCell ref="F5:G5"/>
    <mergeCell ref="H5:I5"/>
    <mergeCell ref="L4:M4"/>
    <mergeCell ref="H4:I4"/>
    <mergeCell ref="F4:G4"/>
    <mergeCell ref="N4:O4"/>
    <mergeCell ref="AH4:AI4"/>
    <mergeCell ref="AL4:AM4"/>
    <mergeCell ref="AL5:AM5"/>
    <mergeCell ref="AR4:AS4"/>
    <mergeCell ref="AR5:AS5"/>
    <mergeCell ref="AJ4:AK4"/>
    <mergeCell ref="AN4:AO4"/>
    <mergeCell ref="AP4:AQ4"/>
    <mergeCell ref="X5:Y5"/>
    <mergeCell ref="AB5:AC5"/>
    <mergeCell ref="AP5:AQ5"/>
    <mergeCell ref="Z5:AA5"/>
    <mergeCell ref="AD5:AE5"/>
    <mergeCell ref="AH5:AI5"/>
    <mergeCell ref="AJ5:AK5"/>
    <mergeCell ref="AN5:AO5"/>
    <mergeCell ref="Z4:AA4"/>
    <mergeCell ref="AF4:AG4"/>
    <mergeCell ref="AF5:AG5"/>
    <mergeCell ref="X4:Y4"/>
    <mergeCell ref="AB4:AC4"/>
    <mergeCell ref="D4:E4"/>
    <mergeCell ref="J4:K4"/>
    <mergeCell ref="P4:Q4"/>
    <mergeCell ref="R4:S4"/>
    <mergeCell ref="V4:W4"/>
    <mergeCell ref="D5:E5"/>
    <mergeCell ref="J5:K5"/>
    <mergeCell ref="P5:Q5"/>
    <mergeCell ref="R5:S5"/>
    <mergeCell ref="V5:W5"/>
    <mergeCell ref="T5:U5"/>
    <mergeCell ref="AZ4:BA4"/>
    <mergeCell ref="BB4:BC4"/>
    <mergeCell ref="BD4:BE4"/>
    <mergeCell ref="AZ5:BA5"/>
    <mergeCell ref="BB5:BC5"/>
    <mergeCell ref="BD5:BE5"/>
    <mergeCell ref="BX4:BY4"/>
    <mergeCell ref="BZ4:CA4"/>
    <mergeCell ref="CB4:CC4"/>
    <mergeCell ref="BX5:BY5"/>
    <mergeCell ref="BZ5:CA5"/>
    <mergeCell ref="CB5:CC5"/>
    <mergeCell ref="BR4:BS4"/>
    <mergeCell ref="BT4:BU4"/>
    <mergeCell ref="BV4:BW4"/>
    <mergeCell ref="BR5:BS5"/>
    <mergeCell ref="BT5:BU5"/>
    <mergeCell ref="BV5:BW5"/>
  </mergeCells>
  <phoneticPr fontId="5"/>
  <printOptions horizontalCentered="1"/>
  <pageMargins left="0.19685039370078741" right="0" top="0.59055118110236227" bottom="0.39370078740157483" header="0.19685039370078741" footer="0.19685039370078741"/>
  <pageSetup paperSize="9" scale="7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6"/>
  <sheetViews>
    <sheetView showGridLines="0" view="pageBreakPreview" zoomScale="86" zoomScaleNormal="100" zoomScaleSheetLayoutView="86" workbookViewId="0">
      <pane ySplit="6" topLeftCell="A7" activePane="bottomLeft" state="frozen"/>
      <selection pane="bottomLeft" sqref="A1:CD1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9.140625" style="5" hidden="1" customWidth="1"/>
    <col min="5" max="5" width="0.85546875" style="5" hidden="1" customWidth="1"/>
    <col min="6" max="6" width="9.140625" style="5" hidden="1" customWidth="1"/>
    <col min="7" max="7" width="0.85546875" style="5" hidden="1" customWidth="1"/>
    <col min="8" max="8" width="9.140625" style="5" hidden="1" customWidth="1"/>
    <col min="9" max="9" width="0.85546875" style="5" hidden="1" customWidth="1"/>
    <col min="10" max="10" width="9.140625" style="5" hidden="1" customWidth="1"/>
    <col min="11" max="11" width="0.85546875" style="5" hidden="1" customWidth="1"/>
    <col min="12" max="12" width="9.140625" style="5" hidden="1" customWidth="1"/>
    <col min="13" max="13" width="0.85546875" style="5" hidden="1" customWidth="1"/>
    <col min="14" max="14" width="9.140625" style="5" hidden="1" customWidth="1"/>
    <col min="15" max="15" width="0.85546875" style="5" hidden="1" customWidth="1"/>
    <col min="16" max="16" width="9.140625" style="5" hidden="1" customWidth="1"/>
    <col min="17" max="17" width="0.85546875" style="5" hidden="1" customWidth="1"/>
    <col min="18" max="18" width="9.140625" style="5" hidden="1" customWidth="1"/>
    <col min="19" max="19" width="0.85546875" style="5" hidden="1" customWidth="1"/>
    <col min="20" max="20" width="9.140625" style="5" hidden="1" customWidth="1"/>
    <col min="21" max="21" width="0.85546875" style="5" hidden="1" customWidth="1"/>
    <col min="22" max="22" width="9.140625" style="5" hidden="1" customWidth="1"/>
    <col min="23" max="23" width="0.85546875" style="5" hidden="1" customWidth="1"/>
    <col min="24" max="24" width="9.140625" style="5" hidden="1" customWidth="1"/>
    <col min="25" max="25" width="0.85546875" style="5" hidden="1" customWidth="1"/>
    <col min="26" max="26" width="9.140625" style="5" hidden="1" customWidth="1"/>
    <col min="27" max="27" width="0.85546875" style="5" hidden="1" customWidth="1"/>
    <col min="28" max="28" width="9.140625" style="5" hidden="1" customWidth="1"/>
    <col min="29" max="29" width="0.85546875" style="5" hidden="1" customWidth="1"/>
    <col min="30" max="30" width="9.140625" style="5" hidden="1" customWidth="1"/>
    <col min="31" max="31" width="0.85546875" style="5" hidden="1" customWidth="1"/>
    <col min="32" max="32" width="9.140625" style="5" hidden="1" customWidth="1"/>
    <col min="33" max="33" width="0.85546875" style="5" hidden="1" customWidth="1"/>
    <col min="34" max="34" width="9.140625" style="5" hidden="1" customWidth="1"/>
    <col min="35" max="35" width="0.85546875" style="5" hidden="1" customWidth="1"/>
    <col min="36" max="36" width="9.140625" style="5" hidden="1" customWidth="1"/>
    <col min="37" max="37" width="0.85546875" style="5" hidden="1" customWidth="1"/>
    <col min="38" max="38" width="9.140625" style="5" hidden="1" customWidth="1"/>
    <col min="39" max="39" width="0.85546875" style="5" hidden="1" customWidth="1"/>
    <col min="40" max="40" width="8.7109375" style="5" hidden="1" customWidth="1"/>
    <col min="41" max="41" width="0.85546875" style="5" hidden="1" customWidth="1"/>
    <col min="42" max="42" width="9.140625" style="5" hidden="1" customWidth="1"/>
    <col min="43" max="43" width="0.85546875" style="5" hidden="1" customWidth="1"/>
    <col min="44" max="44" width="9.7109375" style="5" hidden="1" customWidth="1"/>
    <col min="45" max="45" width="0.85546875" style="5" hidden="1" customWidth="1"/>
    <col min="46" max="46" width="8.7109375" style="5" hidden="1" customWidth="1"/>
    <col min="47" max="47" width="0.85546875" style="5" hidden="1" customWidth="1"/>
    <col min="48" max="48" width="9.140625" style="5" hidden="1" customWidth="1"/>
    <col min="49" max="49" width="0.85546875" style="5" hidden="1" customWidth="1"/>
    <col min="50" max="50" width="9.7109375" style="5" hidden="1" customWidth="1"/>
    <col min="51" max="51" width="0.85546875" style="5" hidden="1" customWidth="1"/>
    <col min="52" max="52" width="8.7109375" style="5" customWidth="1"/>
    <col min="53" max="53" width="0.85546875" style="5" customWidth="1"/>
    <col min="54" max="54" width="9.140625" style="5" customWidth="1"/>
    <col min="55" max="55" width="0.85546875" style="5" customWidth="1"/>
    <col min="56" max="56" width="9.7109375" style="5" customWidth="1"/>
    <col min="57" max="57" width="0.85546875" style="5" customWidth="1"/>
    <col min="58" max="58" width="8.7109375" style="5" customWidth="1"/>
    <col min="59" max="59" width="0.85546875" style="5" customWidth="1"/>
    <col min="60" max="60" width="9.140625" style="5" customWidth="1"/>
    <col min="61" max="61" width="0.85546875" style="5" customWidth="1"/>
    <col min="62" max="62" width="9.7109375" style="5" customWidth="1"/>
    <col min="63" max="63" width="0.85546875" style="5" customWidth="1"/>
    <col min="64" max="64" width="8.7109375" style="5" customWidth="1"/>
    <col min="65" max="65" width="0.85546875" style="5" customWidth="1"/>
    <col min="66" max="66" width="9.140625" style="5" customWidth="1"/>
    <col min="67" max="67" width="0.85546875" style="5" customWidth="1"/>
    <col min="68" max="68" width="9.7109375" style="5" customWidth="1"/>
    <col min="69" max="69" width="0.85546875" style="5" customWidth="1"/>
    <col min="70" max="70" width="8.7109375" style="5" customWidth="1"/>
    <col min="71" max="71" width="0.85546875" style="5" customWidth="1"/>
    <col min="72" max="72" width="9.140625" style="5" customWidth="1"/>
    <col min="73" max="73" width="0.85546875" style="5" customWidth="1"/>
    <col min="74" max="74" width="9.7109375" style="5" customWidth="1"/>
    <col min="75" max="75" width="0.85546875" style="5" customWidth="1"/>
    <col min="76" max="76" width="8.7109375" style="5" customWidth="1"/>
    <col min="77" max="77" width="0.85546875" style="5" customWidth="1"/>
    <col min="78" max="78" width="9.140625" style="5" customWidth="1"/>
    <col min="79" max="79" width="0.85546875" style="5" customWidth="1"/>
    <col min="80" max="80" width="9.7109375" style="5" customWidth="1"/>
    <col min="81" max="81" width="0.85546875" style="5" customWidth="1"/>
    <col min="82" max="82" width="9.140625" style="5" customWidth="1"/>
    <col min="83" max="16384" width="9.140625" style="5"/>
  </cols>
  <sheetData>
    <row r="1" spans="1:84" ht="22.5" customHeight="1" x14ac:dyDescent="0.15">
      <c r="A1" s="649" t="s">
        <v>307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  <c r="AB1" s="649"/>
      <c r="AC1" s="649"/>
      <c r="AD1" s="649"/>
      <c r="AE1" s="649"/>
      <c r="AF1" s="649"/>
      <c r="AG1" s="649"/>
      <c r="AH1" s="649"/>
      <c r="AI1" s="649"/>
      <c r="AJ1" s="649"/>
      <c r="AK1" s="649"/>
      <c r="AL1" s="649"/>
      <c r="AM1" s="649"/>
      <c r="AN1" s="649"/>
      <c r="AO1" s="649"/>
      <c r="AP1" s="649"/>
      <c r="AQ1" s="649"/>
      <c r="AR1" s="649"/>
      <c r="AS1" s="649"/>
      <c r="AT1" s="649"/>
      <c r="AU1" s="649"/>
      <c r="AV1" s="649"/>
      <c r="AW1" s="649"/>
      <c r="AX1" s="649"/>
      <c r="AY1" s="649"/>
      <c r="AZ1" s="649"/>
      <c r="BA1" s="649"/>
      <c r="BB1" s="649"/>
      <c r="BC1" s="649"/>
      <c r="BD1" s="649"/>
      <c r="BE1" s="649"/>
      <c r="BF1" s="649"/>
      <c r="BG1" s="649"/>
      <c r="BH1" s="649"/>
      <c r="BI1" s="649"/>
      <c r="BJ1" s="649"/>
      <c r="BK1" s="649"/>
      <c r="BL1" s="649"/>
      <c r="BM1" s="649"/>
      <c r="BN1" s="649"/>
      <c r="BO1" s="649"/>
      <c r="BP1" s="649"/>
      <c r="BQ1" s="649"/>
      <c r="BR1" s="649"/>
      <c r="BS1" s="649"/>
      <c r="BT1" s="649"/>
      <c r="BU1" s="649"/>
      <c r="BV1" s="649"/>
      <c r="BW1" s="649"/>
      <c r="BX1" s="649"/>
      <c r="BY1" s="649"/>
      <c r="BZ1" s="649"/>
      <c r="CA1" s="649"/>
      <c r="CB1" s="649"/>
      <c r="CC1" s="649"/>
      <c r="CD1" s="649"/>
    </row>
    <row r="2" spans="1:84" ht="22.5" customHeight="1" thickBot="1" x14ac:dyDescent="0.2">
      <c r="A2" s="78" t="s">
        <v>0</v>
      </c>
      <c r="B2" s="26"/>
      <c r="C2" s="40"/>
      <c r="D2" s="40"/>
      <c r="E2" s="40"/>
      <c r="F2" s="40"/>
      <c r="G2" s="40"/>
      <c r="H2" s="40"/>
      <c r="I2" s="40"/>
      <c r="J2" s="40"/>
      <c r="K2" s="40"/>
      <c r="L2" s="27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59"/>
    </row>
    <row r="3" spans="1:84" ht="19.5" customHeight="1" thickTop="1" x14ac:dyDescent="0.15">
      <c r="A3" s="602" t="s">
        <v>62</v>
      </c>
      <c r="B3" s="602"/>
      <c r="C3" s="603"/>
      <c r="D3" s="364" t="str">
        <f>+'1.全体'!D3</f>
        <v>平　成　１４　年</v>
      </c>
      <c r="E3" s="365"/>
      <c r="F3" s="365"/>
      <c r="G3" s="365"/>
      <c r="H3" s="365"/>
      <c r="I3" s="366"/>
      <c r="J3" s="364" t="str">
        <f>+'1.全体'!J3</f>
        <v>平　成　１５　年</v>
      </c>
      <c r="K3" s="365"/>
      <c r="L3" s="365"/>
      <c r="M3" s="365"/>
      <c r="N3" s="365"/>
      <c r="O3" s="366"/>
      <c r="P3" s="364" t="str">
        <f>+'1.全体'!P3</f>
        <v>平　成　１６　年</v>
      </c>
      <c r="Q3" s="365"/>
      <c r="R3" s="365"/>
      <c r="S3" s="365"/>
      <c r="T3" s="365"/>
      <c r="U3" s="366"/>
      <c r="V3" s="364" t="str">
        <f>+'1.全体'!V3</f>
        <v>平　成　１７　年</v>
      </c>
      <c r="W3" s="365"/>
      <c r="X3" s="365"/>
      <c r="Y3" s="365"/>
      <c r="Z3" s="365"/>
      <c r="AA3" s="366"/>
      <c r="AB3" s="364" t="str">
        <f>+'1.全体'!AB3</f>
        <v>平　成　１８　年</v>
      </c>
      <c r="AC3" s="365"/>
      <c r="AD3" s="365"/>
      <c r="AE3" s="365"/>
      <c r="AF3" s="365"/>
      <c r="AG3" s="366"/>
      <c r="AH3" s="364" t="str">
        <f>+'1.全体'!AH3</f>
        <v>平　成　１９　年</v>
      </c>
      <c r="AI3" s="365"/>
      <c r="AJ3" s="365"/>
      <c r="AK3" s="365"/>
      <c r="AL3" s="365"/>
      <c r="AM3" s="366"/>
      <c r="AN3" s="364" t="str">
        <f>+'1.全体'!AN3</f>
        <v>平　成　２０　年</v>
      </c>
      <c r="AO3" s="365"/>
      <c r="AP3" s="365"/>
      <c r="AQ3" s="365"/>
      <c r="AR3" s="365"/>
      <c r="AS3" s="366"/>
      <c r="AT3" s="364" t="str">
        <f>+'1.全体'!AT3</f>
        <v>平　成　２１　年</v>
      </c>
      <c r="AU3" s="365"/>
      <c r="AV3" s="365"/>
      <c r="AW3" s="365"/>
      <c r="AX3" s="365"/>
      <c r="AY3" s="366"/>
      <c r="AZ3" s="364" t="str">
        <f>+'1.全体'!AZ3</f>
        <v>平成２６年</v>
      </c>
      <c r="BA3" s="365"/>
      <c r="BB3" s="365"/>
      <c r="BC3" s="365"/>
      <c r="BD3" s="365"/>
      <c r="BE3" s="366"/>
      <c r="BF3" s="364" t="str">
        <f>+'1.全体'!BF3</f>
        <v>平成２７年(平成２８年調査)</v>
      </c>
      <c r="BG3" s="365"/>
      <c r="BH3" s="365"/>
      <c r="BI3" s="365"/>
      <c r="BJ3" s="365"/>
      <c r="BK3" s="366"/>
      <c r="BL3" s="364" t="str">
        <f>+'1.全体'!BL3</f>
        <v>平成２８年(平成２９年調査)</v>
      </c>
      <c r="BM3" s="365"/>
      <c r="BN3" s="365"/>
      <c r="BO3" s="365"/>
      <c r="BP3" s="365"/>
      <c r="BQ3" s="366"/>
      <c r="BR3" s="364" t="str">
        <f>+'1.全体'!BR3</f>
        <v>平成２９年(平成３０年調査)</v>
      </c>
      <c r="BS3" s="365"/>
      <c r="BT3" s="365"/>
      <c r="BU3" s="365"/>
      <c r="BV3" s="365"/>
      <c r="BW3" s="366"/>
      <c r="BX3" s="364" t="str">
        <f>+'1.全体'!BX3</f>
        <v>平成３０年(令和元年調査)</v>
      </c>
      <c r="BY3" s="365"/>
      <c r="BZ3" s="365"/>
      <c r="CA3" s="365"/>
      <c r="CB3" s="365"/>
      <c r="CC3" s="366"/>
      <c r="CD3" s="599" t="s">
        <v>53</v>
      </c>
    </row>
    <row r="4" spans="1:84" ht="25.5" customHeight="1" x14ac:dyDescent="0.15">
      <c r="A4" s="604"/>
      <c r="B4" s="604"/>
      <c r="C4" s="605"/>
      <c r="D4" s="650" t="s">
        <v>58</v>
      </c>
      <c r="E4" s="609"/>
      <c r="F4" s="612" t="s">
        <v>59</v>
      </c>
      <c r="G4" s="651"/>
      <c r="H4" s="612" t="s">
        <v>60</v>
      </c>
      <c r="I4" s="651"/>
      <c r="J4" s="650" t="s">
        <v>58</v>
      </c>
      <c r="K4" s="609"/>
      <c r="L4" s="612" t="s">
        <v>59</v>
      </c>
      <c r="M4" s="651"/>
      <c r="N4" s="612" t="s">
        <v>60</v>
      </c>
      <c r="O4" s="651"/>
      <c r="P4" s="650" t="s">
        <v>70</v>
      </c>
      <c r="Q4" s="609"/>
      <c r="R4" s="612" t="s">
        <v>59</v>
      </c>
      <c r="S4" s="651"/>
      <c r="T4" s="612" t="s">
        <v>71</v>
      </c>
      <c r="U4" s="651"/>
      <c r="V4" s="650" t="s">
        <v>70</v>
      </c>
      <c r="W4" s="609"/>
      <c r="X4" s="612" t="s">
        <v>59</v>
      </c>
      <c r="Y4" s="651"/>
      <c r="Z4" s="612" t="s">
        <v>71</v>
      </c>
      <c r="AA4" s="651"/>
      <c r="AB4" s="650" t="s">
        <v>70</v>
      </c>
      <c r="AC4" s="609"/>
      <c r="AD4" s="612" t="s">
        <v>59</v>
      </c>
      <c r="AE4" s="651"/>
      <c r="AF4" s="612" t="s">
        <v>71</v>
      </c>
      <c r="AG4" s="651"/>
      <c r="AH4" s="650" t="s">
        <v>70</v>
      </c>
      <c r="AI4" s="609"/>
      <c r="AJ4" s="612" t="s">
        <v>59</v>
      </c>
      <c r="AK4" s="651"/>
      <c r="AL4" s="612" t="s">
        <v>71</v>
      </c>
      <c r="AM4" s="651"/>
      <c r="AN4" s="650" t="s">
        <v>70</v>
      </c>
      <c r="AO4" s="609"/>
      <c r="AP4" s="612" t="s">
        <v>59</v>
      </c>
      <c r="AQ4" s="651"/>
      <c r="AR4" s="645" t="s">
        <v>308</v>
      </c>
      <c r="AS4" s="646"/>
      <c r="AT4" s="650" t="s">
        <v>70</v>
      </c>
      <c r="AU4" s="609"/>
      <c r="AV4" s="612" t="s">
        <v>59</v>
      </c>
      <c r="AW4" s="651"/>
      <c r="AX4" s="645" t="s">
        <v>308</v>
      </c>
      <c r="AY4" s="646"/>
      <c r="AZ4" s="650" t="s">
        <v>70</v>
      </c>
      <c r="BA4" s="609"/>
      <c r="BB4" s="612" t="s">
        <v>59</v>
      </c>
      <c r="BC4" s="651"/>
      <c r="BD4" s="645" t="s">
        <v>308</v>
      </c>
      <c r="BE4" s="646"/>
      <c r="BF4" s="650" t="s">
        <v>70</v>
      </c>
      <c r="BG4" s="609"/>
      <c r="BH4" s="612" t="s">
        <v>59</v>
      </c>
      <c r="BI4" s="651"/>
      <c r="BJ4" s="645" t="s">
        <v>308</v>
      </c>
      <c r="BK4" s="646"/>
      <c r="BL4" s="650" t="s">
        <v>70</v>
      </c>
      <c r="BM4" s="609"/>
      <c r="BN4" s="612" t="s">
        <v>59</v>
      </c>
      <c r="BO4" s="651"/>
      <c r="BP4" s="645" t="s">
        <v>308</v>
      </c>
      <c r="BQ4" s="646"/>
      <c r="BR4" s="650" t="s">
        <v>70</v>
      </c>
      <c r="BS4" s="609"/>
      <c r="BT4" s="612" t="s">
        <v>59</v>
      </c>
      <c r="BU4" s="651"/>
      <c r="BV4" s="645" t="s">
        <v>308</v>
      </c>
      <c r="BW4" s="646"/>
      <c r="BX4" s="650" t="s">
        <v>70</v>
      </c>
      <c r="BY4" s="609"/>
      <c r="BZ4" s="612" t="s">
        <v>59</v>
      </c>
      <c r="CA4" s="651"/>
      <c r="CB4" s="645" t="s">
        <v>308</v>
      </c>
      <c r="CC4" s="646"/>
      <c r="CD4" s="639"/>
    </row>
    <row r="5" spans="1:84" ht="25.5" customHeight="1" x14ac:dyDescent="0.15">
      <c r="A5" s="606"/>
      <c r="B5" s="606"/>
      <c r="C5" s="607"/>
      <c r="D5" s="610"/>
      <c r="E5" s="611"/>
      <c r="F5" s="652"/>
      <c r="G5" s="607"/>
      <c r="H5" s="652"/>
      <c r="I5" s="607"/>
      <c r="J5" s="610"/>
      <c r="K5" s="611"/>
      <c r="L5" s="652"/>
      <c r="M5" s="607"/>
      <c r="N5" s="652"/>
      <c r="O5" s="607"/>
      <c r="P5" s="610"/>
      <c r="Q5" s="611"/>
      <c r="R5" s="652"/>
      <c r="S5" s="607"/>
      <c r="T5" s="652"/>
      <c r="U5" s="607"/>
      <c r="V5" s="610"/>
      <c r="W5" s="611"/>
      <c r="X5" s="652"/>
      <c r="Y5" s="607"/>
      <c r="Z5" s="652"/>
      <c r="AA5" s="607"/>
      <c r="AB5" s="610"/>
      <c r="AC5" s="611"/>
      <c r="AD5" s="652"/>
      <c r="AE5" s="607"/>
      <c r="AF5" s="652"/>
      <c r="AG5" s="607"/>
      <c r="AH5" s="610"/>
      <c r="AI5" s="611"/>
      <c r="AJ5" s="652"/>
      <c r="AK5" s="607"/>
      <c r="AL5" s="652"/>
      <c r="AM5" s="607"/>
      <c r="AN5" s="610"/>
      <c r="AO5" s="611"/>
      <c r="AP5" s="652"/>
      <c r="AQ5" s="607"/>
      <c r="AR5" s="647"/>
      <c r="AS5" s="648"/>
      <c r="AT5" s="610"/>
      <c r="AU5" s="611"/>
      <c r="AV5" s="652"/>
      <c r="AW5" s="607"/>
      <c r="AX5" s="647"/>
      <c r="AY5" s="648"/>
      <c r="AZ5" s="610"/>
      <c r="BA5" s="611"/>
      <c r="BB5" s="652"/>
      <c r="BC5" s="607"/>
      <c r="BD5" s="647"/>
      <c r="BE5" s="648"/>
      <c r="BF5" s="610"/>
      <c r="BG5" s="611"/>
      <c r="BH5" s="652"/>
      <c r="BI5" s="607"/>
      <c r="BJ5" s="647"/>
      <c r="BK5" s="648"/>
      <c r="BL5" s="610"/>
      <c r="BM5" s="611"/>
      <c r="BN5" s="652"/>
      <c r="BO5" s="607"/>
      <c r="BP5" s="647"/>
      <c r="BQ5" s="648"/>
      <c r="BR5" s="610"/>
      <c r="BS5" s="611"/>
      <c r="BT5" s="652"/>
      <c r="BU5" s="607"/>
      <c r="BV5" s="647"/>
      <c r="BW5" s="648"/>
      <c r="BX5" s="610"/>
      <c r="BY5" s="611"/>
      <c r="BZ5" s="652"/>
      <c r="CA5" s="607"/>
      <c r="CB5" s="647"/>
      <c r="CC5" s="648"/>
      <c r="CD5" s="640"/>
    </row>
    <row r="6" spans="1:84" s="6" customFormat="1" ht="24.75" customHeight="1" x14ac:dyDescent="0.15">
      <c r="A6" s="618" t="s">
        <v>93</v>
      </c>
      <c r="B6" s="618"/>
      <c r="C6" s="619"/>
      <c r="D6" s="286">
        <f>ROUND('1.全体'!H7/'1.全体'!D7,0)</f>
        <v>45282</v>
      </c>
      <c r="E6" s="57"/>
      <c r="F6" s="367">
        <f>ROUND('1.全体'!F7/'1.全体'!D7,1)</f>
        <v>24.8</v>
      </c>
      <c r="G6" s="367"/>
      <c r="H6" s="57">
        <f>ROUND('1.全体'!H7/'1.全体'!F7,0)</f>
        <v>1827</v>
      </c>
      <c r="I6" s="368"/>
      <c r="J6" s="286">
        <f>ROUND('1.全体'!N7/'1.全体'!J7,0)</f>
        <v>46244</v>
      </c>
      <c r="K6" s="57"/>
      <c r="L6" s="367">
        <f>ROUND('1.全体'!L7/'1.全体'!J7,1)</f>
        <v>25.2</v>
      </c>
      <c r="M6" s="367"/>
      <c r="N6" s="57">
        <f>ROUND('1.全体'!N7/'1.全体'!L7,0)</f>
        <v>1835</v>
      </c>
      <c r="O6" s="368"/>
      <c r="P6" s="286">
        <f>ROUND('1.全体'!T7/'1.全体'!P7,0)</f>
        <v>49276</v>
      </c>
      <c r="Q6" s="57"/>
      <c r="R6" s="367">
        <f>ROUND('1.全体'!R7/'1.全体'!P7,1)</f>
        <v>26.1</v>
      </c>
      <c r="S6" s="367"/>
      <c r="T6" s="57">
        <f>ROUND('1.全体'!T7/'1.全体'!R7,0)</f>
        <v>1891</v>
      </c>
      <c r="U6" s="368"/>
      <c r="V6" s="286">
        <f>ROUND('1.全体'!Z7/'1.全体'!V7,0)</f>
        <v>49390</v>
      </c>
      <c r="W6" s="57"/>
      <c r="X6" s="367">
        <f>ROUND('1.全体'!X7/'1.全体'!V7,1)</f>
        <v>25.1</v>
      </c>
      <c r="Y6" s="367"/>
      <c r="Z6" s="57">
        <f>ROUND('1.全体'!Z7/'1.全体'!X7,0)</f>
        <v>1965</v>
      </c>
      <c r="AA6" s="368"/>
      <c r="AB6" s="286">
        <f>ROUND('1.全体'!AF7/'1.全体'!AB7,0)</f>
        <v>50633</v>
      </c>
      <c r="AC6" s="57"/>
      <c r="AD6" s="367">
        <f>ROUND('1.全体'!AD7/'1.全体'!AB7,1)</f>
        <v>26.3</v>
      </c>
      <c r="AE6" s="367"/>
      <c r="AF6" s="57">
        <f>ROUND('1.全体'!AF7/'1.全体'!AD7,0)</f>
        <v>1922</v>
      </c>
      <c r="AG6" s="368"/>
      <c r="AH6" s="286">
        <f>'1.全体'!AL7/'1.全体'!AH7</f>
        <v>53867.574750830565</v>
      </c>
      <c r="AI6" s="57"/>
      <c r="AJ6" s="367">
        <f>'1.全体'!AJ7/'1.全体'!AH7</f>
        <v>26.700996677740864</v>
      </c>
      <c r="AK6" s="367"/>
      <c r="AL6" s="57">
        <f>'1.全体'!AL7/'1.全体'!AJ7</f>
        <v>2017.4368545477168</v>
      </c>
      <c r="AM6" s="368"/>
      <c r="AN6" s="286">
        <f>'1.全体'!AR7/'1.全体'!AN7</f>
        <v>57174.477815699662</v>
      </c>
      <c r="AO6" s="57"/>
      <c r="AP6" s="367">
        <f>'1.全体'!AP7/'1.全体'!AN7</f>
        <v>27.136518771331058</v>
      </c>
      <c r="AQ6" s="367"/>
      <c r="AR6" s="57">
        <f>'1.全体'!AR7/'1.全体'!AP7</f>
        <v>2106.920135831971</v>
      </c>
      <c r="AS6" s="368"/>
      <c r="AT6" s="286">
        <f>'1.全体'!AX7/'1.全体'!AT7</f>
        <v>56582.881294964027</v>
      </c>
      <c r="AU6" s="57"/>
      <c r="AV6" s="367">
        <f>'1.全体'!AV7/'1.全体'!AT7</f>
        <v>28.291366906474821</v>
      </c>
      <c r="AW6" s="367"/>
      <c r="AX6" s="57">
        <f>'1.全体'!AX7/'1.全体'!AV7</f>
        <v>2000.0052129688493</v>
      </c>
      <c r="AY6" s="368"/>
      <c r="AZ6" s="286">
        <v>72723.289915966379</v>
      </c>
      <c r="BA6" s="57"/>
      <c r="BB6" s="367">
        <v>30.714285714285715</v>
      </c>
      <c r="BC6" s="367"/>
      <c r="BD6" s="57">
        <v>2367.7350205198359</v>
      </c>
      <c r="BE6" s="368"/>
      <c r="BF6" s="286">
        <v>77874.024793388424</v>
      </c>
      <c r="BG6" s="57"/>
      <c r="BH6" s="367">
        <v>29.917355371900825</v>
      </c>
      <c r="BI6" s="367"/>
      <c r="BJ6" s="57">
        <v>2602.9715469613261</v>
      </c>
      <c r="BK6" s="368"/>
      <c r="BL6" s="286">
        <v>78170.903669724765</v>
      </c>
      <c r="BM6" s="57"/>
      <c r="BN6" s="367">
        <v>35.261467889908253</v>
      </c>
      <c r="BO6" s="367"/>
      <c r="BP6" s="57">
        <v>2216.893066215689</v>
      </c>
      <c r="BQ6" s="369"/>
      <c r="BR6" s="286">
        <v>83056.957142857136</v>
      </c>
      <c r="BS6" s="57"/>
      <c r="BT6" s="367">
        <v>36.071428571428569</v>
      </c>
      <c r="BU6" s="367"/>
      <c r="BV6" s="57">
        <v>2302.5691089108909</v>
      </c>
      <c r="BW6" s="369"/>
      <c r="BX6" s="286">
        <v>83368.314285714281</v>
      </c>
      <c r="BY6" s="57"/>
      <c r="BZ6" s="367">
        <v>35.123809523809527</v>
      </c>
      <c r="CA6" s="367"/>
      <c r="CB6" s="57">
        <v>2373.5555856832971</v>
      </c>
      <c r="CC6" s="369"/>
      <c r="CD6" s="271" t="s">
        <v>4</v>
      </c>
      <c r="CF6" s="2"/>
    </row>
    <row r="7" spans="1:84" s="6" customFormat="1" ht="5.25" customHeight="1" x14ac:dyDescent="0.15">
      <c r="A7" s="14"/>
      <c r="B7" s="15"/>
      <c r="C7" s="16"/>
      <c r="D7" s="289"/>
      <c r="E7" s="31"/>
      <c r="F7" s="370"/>
      <c r="G7" s="370"/>
      <c r="H7" s="31"/>
      <c r="I7" s="371"/>
      <c r="J7" s="289"/>
      <c r="K7" s="31"/>
      <c r="L7" s="370"/>
      <c r="M7" s="370"/>
      <c r="N7" s="31"/>
      <c r="O7" s="371"/>
      <c r="P7" s="289"/>
      <c r="Q7" s="31"/>
      <c r="R7" s="370"/>
      <c r="S7" s="370"/>
      <c r="T7" s="31"/>
      <c r="U7" s="371"/>
      <c r="V7" s="289"/>
      <c r="W7" s="31"/>
      <c r="X7" s="370"/>
      <c r="Y7" s="370"/>
      <c r="Z7" s="31"/>
      <c r="AA7" s="371"/>
      <c r="AB7" s="372"/>
      <c r="AC7" s="372"/>
      <c r="AD7" s="372"/>
      <c r="AE7" s="372"/>
      <c r="AF7" s="372"/>
      <c r="AG7" s="372"/>
      <c r="AH7" s="289"/>
      <c r="AI7" s="31"/>
      <c r="AJ7" s="370"/>
      <c r="AK7" s="370"/>
      <c r="AL7" s="31"/>
      <c r="AM7" s="371"/>
      <c r="AN7" s="289"/>
      <c r="AO7" s="31"/>
      <c r="AP7" s="370"/>
      <c r="AQ7" s="370"/>
      <c r="AR7" s="31"/>
      <c r="AS7" s="371"/>
      <c r="AT7" s="289"/>
      <c r="AU7" s="31"/>
      <c r="AV7" s="370"/>
      <c r="AW7" s="370"/>
      <c r="AX7" s="31"/>
      <c r="AY7" s="371"/>
      <c r="AZ7" s="289"/>
      <c r="BA7" s="31"/>
      <c r="BB7" s="370"/>
      <c r="BC7" s="370"/>
      <c r="BD7" s="31"/>
      <c r="BE7" s="371"/>
      <c r="BF7" s="289"/>
      <c r="BG7" s="31"/>
      <c r="BH7" s="370"/>
      <c r="BI7" s="370"/>
      <c r="BJ7" s="31"/>
      <c r="BK7" s="371"/>
      <c r="BL7" s="289"/>
      <c r="BM7" s="31"/>
      <c r="BN7" s="370"/>
      <c r="BO7" s="370"/>
      <c r="BP7" s="31"/>
      <c r="BQ7" s="373"/>
      <c r="BR7" s="289"/>
      <c r="BS7" s="31"/>
      <c r="BT7" s="370"/>
      <c r="BU7" s="370"/>
      <c r="BV7" s="31"/>
      <c r="BW7" s="373"/>
      <c r="BX7" s="289"/>
      <c r="BY7" s="31"/>
      <c r="BZ7" s="370"/>
      <c r="CA7" s="370"/>
      <c r="CB7" s="31"/>
      <c r="CC7" s="373"/>
      <c r="CD7" s="14"/>
    </row>
    <row r="8" spans="1:84" ht="22.5" customHeight="1" x14ac:dyDescent="0.15">
      <c r="A8" s="103" t="s">
        <v>291</v>
      </c>
      <c r="B8" s="30" t="s">
        <v>72</v>
      </c>
      <c r="C8" s="42"/>
      <c r="D8" s="33">
        <f>IF(ISTEXT('1.全体'!H9),'1.全体'!H9,ROUND('1.全体'!H9/'1.全体'!D9,0))</f>
        <v>49015</v>
      </c>
      <c r="E8" s="34"/>
      <c r="F8" s="374">
        <f>IF(ISTEXT('1.全体'!F9),'1.全体'!F9,ROUND('1.全体'!F9/'1.全体'!D9,1))</f>
        <v>31.4</v>
      </c>
      <c r="G8" s="374"/>
      <c r="H8" s="34">
        <f>IF(ISTEXT(F8),F8,ROUND('1.全体'!H9/'1.全体'!F9,0))</f>
        <v>1561</v>
      </c>
      <c r="I8" s="375"/>
      <c r="J8" s="33">
        <f>IF(ISTEXT('1.全体'!N9),'1.全体'!N9,ROUND('1.全体'!N9/'1.全体'!J9,0))</f>
        <v>51258</v>
      </c>
      <c r="K8" s="34"/>
      <c r="L8" s="374">
        <f>IF(ISTEXT('1.全体'!L9),'1.全体'!L9,ROUND('1.全体'!L9/'1.全体'!J9,1))</f>
        <v>32.200000000000003</v>
      </c>
      <c r="M8" s="374"/>
      <c r="N8" s="34">
        <f>IF(ISTEXT(L8),L8,ROUND('1.全体'!N9/'1.全体'!L9,0))</f>
        <v>1590</v>
      </c>
      <c r="O8" s="375"/>
      <c r="P8" s="33">
        <f>IF(ISTEXT('1.全体'!T9),'1.全体'!T9,ROUND('1.全体'!T9/'1.全体'!P9,0))</f>
        <v>53483</v>
      </c>
      <c r="Q8" s="34"/>
      <c r="R8" s="374">
        <f>IF(ISTEXT('1.全体'!R9),'1.全体'!R9,ROUND('1.全体'!R9/'1.全体'!P9,1))</f>
        <v>33.1</v>
      </c>
      <c r="S8" s="374"/>
      <c r="T8" s="34">
        <f>IF(ISTEXT(R8),R8,ROUND('1.全体'!T9/'1.全体'!R9,0))</f>
        <v>1615</v>
      </c>
      <c r="U8" s="375"/>
      <c r="V8" s="33">
        <f>IF(ISTEXT('1.全体'!Z9),'1.全体'!Z9,ROUND('1.全体'!Z9/'1.全体'!V9,0))</f>
        <v>56588</v>
      </c>
      <c r="W8" s="34"/>
      <c r="X8" s="374">
        <f>IF(ISTEXT('1.全体'!X9),'1.全体'!X9,ROUND('1.全体'!X9/'1.全体'!V9,1))</f>
        <v>32.4</v>
      </c>
      <c r="Y8" s="374"/>
      <c r="Z8" s="34">
        <f>IF(ISTEXT(X8),X8,ROUND('1.全体'!Z9/'1.全体'!X9,0))</f>
        <v>1746</v>
      </c>
      <c r="AA8" s="375"/>
      <c r="AB8" s="33">
        <f>IF(ISTEXT('1.全体'!AF9),'1.全体'!AF9,ROUND('1.全体'!AF9/'1.全体'!AB9,0))</f>
        <v>56004</v>
      </c>
      <c r="AC8" s="34"/>
      <c r="AD8" s="374">
        <f>IF(ISTEXT('1.全体'!AD9),'1.全体'!AD9,ROUND('1.全体'!AD9/'1.全体'!AB9,1))</f>
        <v>33.299999999999997</v>
      </c>
      <c r="AE8" s="374"/>
      <c r="AF8" s="34">
        <f>IF(ISTEXT(AD8),AD8,ROUND('1.全体'!AF9/'1.全体'!AD9,0))</f>
        <v>1684</v>
      </c>
      <c r="AG8" s="376"/>
      <c r="AH8" s="33">
        <f>IF(ISTEXT('1.全体'!AL9),'1.全体'!AL9,'1.全体'!AL9/'1.全体'!AH9)</f>
        <v>59067.305084745763</v>
      </c>
      <c r="AI8" s="34"/>
      <c r="AJ8" s="374">
        <f>IF(ISTEXT('1.全体'!AJ9),'1.全体'!AJ9,'1.全体'!AJ9/'1.全体'!AH9)</f>
        <v>33.635593220338983</v>
      </c>
      <c r="AK8" s="374"/>
      <c r="AL8" s="34">
        <f>IF(ISTEXT(AJ8),AJ8,'1.全体'!AL9/'1.全体'!AJ9)</f>
        <v>1756.0952380952381</v>
      </c>
      <c r="AM8" s="375"/>
      <c r="AN8" s="33">
        <f>IF(ISTEXT('1.全体'!AR9),'1.全体'!AR9,'1.全体'!AR9/'1.全体'!AN9)</f>
        <v>59849.726495726492</v>
      </c>
      <c r="AO8" s="34"/>
      <c r="AP8" s="374">
        <f>IF(ISTEXT('1.全体'!AP9),'1.全体'!AP9,'1.全体'!AP9/'1.全体'!AN9)</f>
        <v>34.188034188034187</v>
      </c>
      <c r="AQ8" s="374"/>
      <c r="AR8" s="34">
        <f>IF(ISTEXT(AP8),AP8,'1.全体'!AR9/'1.全体'!AP9)</f>
        <v>1750.6044999999999</v>
      </c>
      <c r="AS8" s="375"/>
      <c r="AT8" s="33">
        <f>IF(ISTEXT('1.全体'!AX9),'1.全体'!AX9,'1.全体'!AX9/'1.全体'!AT9)</f>
        <v>67272.974137931029</v>
      </c>
      <c r="AU8" s="34"/>
      <c r="AV8" s="374">
        <f>IF(ISTEXT('1.全体'!AV9),'1.全体'!AV9,'1.全体'!AV9/'1.全体'!AT9)</f>
        <v>37.008620689655174</v>
      </c>
      <c r="AW8" s="374"/>
      <c r="AX8" s="34">
        <f>IF(ISTEXT(AV8),AV8,'1.全体'!AX9/'1.全体'!AV9)</f>
        <v>1817.7649662240858</v>
      </c>
      <c r="AY8" s="375"/>
      <c r="AZ8" s="33">
        <v>82663.447619047613</v>
      </c>
      <c r="BA8" s="34"/>
      <c r="BB8" s="374">
        <v>37.923809523809524</v>
      </c>
      <c r="BC8" s="374"/>
      <c r="BD8" s="34">
        <v>2179.724259166248</v>
      </c>
      <c r="BE8" s="375"/>
      <c r="BF8" s="33">
        <v>90540.942307692312</v>
      </c>
      <c r="BG8" s="34"/>
      <c r="BH8" s="374">
        <v>37.92307692307692</v>
      </c>
      <c r="BI8" s="374"/>
      <c r="BJ8" s="34">
        <v>2387.4893509127787</v>
      </c>
      <c r="BK8" s="375"/>
      <c r="BL8" s="33">
        <v>99106.589473684217</v>
      </c>
      <c r="BM8" s="34"/>
      <c r="BN8" s="374">
        <v>45.652631578947371</v>
      </c>
      <c r="BO8" s="374"/>
      <c r="BP8" s="34">
        <v>2170.8844823610789</v>
      </c>
      <c r="BQ8" s="377"/>
      <c r="BR8" s="33">
        <v>104106</v>
      </c>
      <c r="BS8" s="34"/>
      <c r="BT8" s="374">
        <v>46.758241758241759</v>
      </c>
      <c r="BU8" s="374"/>
      <c r="BV8" s="34">
        <v>2226.473795534665</v>
      </c>
      <c r="BW8" s="377"/>
      <c r="BX8" s="33">
        <v>106371.25274725274</v>
      </c>
      <c r="BY8" s="34"/>
      <c r="BZ8" s="374">
        <v>44.714285714285715</v>
      </c>
      <c r="CA8" s="374"/>
      <c r="CB8" s="34">
        <v>2378.9098058491031</v>
      </c>
      <c r="CC8" s="377"/>
      <c r="CD8" s="103" t="s">
        <v>294</v>
      </c>
    </row>
    <row r="9" spans="1:84" ht="22.5" customHeight="1" x14ac:dyDescent="0.15">
      <c r="A9" s="17">
        <v>10</v>
      </c>
      <c r="B9" s="30" t="s">
        <v>73</v>
      </c>
      <c r="C9" s="42"/>
      <c r="D9" s="33">
        <f>IF(ISTEXT('1.全体'!H10),'1.全体'!H10,ROUND('1.全体'!H10/'1.全体'!D10,0))</f>
        <v>167697</v>
      </c>
      <c r="E9" s="34"/>
      <c r="F9" s="374">
        <f>IF(ISTEXT('1.全体'!F10),'1.全体'!F10,ROUND('1.全体'!F10/'1.全体'!D10,1))</f>
        <v>25.9</v>
      </c>
      <c r="G9" s="374"/>
      <c r="H9" s="34">
        <f>IF(ISTEXT(F9),F9,ROUND('1.全体'!H10/'1.全体'!F10,0))</f>
        <v>6475</v>
      </c>
      <c r="I9" s="375"/>
      <c r="J9" s="33">
        <f>IF(ISTEXT('1.全体'!N10),'1.全体'!N10,ROUND('1.全体'!N10/'1.全体'!J10,0))</f>
        <v>156001</v>
      </c>
      <c r="K9" s="34"/>
      <c r="L9" s="374">
        <f>IF(ISTEXT('1.全体'!L10),'1.全体'!L10,ROUND('1.全体'!L10/'1.全体'!J10,1))</f>
        <v>26.7</v>
      </c>
      <c r="M9" s="374"/>
      <c r="N9" s="34">
        <f>IF(ISTEXT(L9),L9,ROUND('1.全体'!N10/'1.全体'!L10,0))</f>
        <v>5850</v>
      </c>
      <c r="O9" s="375"/>
      <c r="P9" s="33">
        <f>IF(ISTEXT('1.全体'!T10),'1.全体'!T10,ROUND('1.全体'!T10/'1.全体'!P10,0))</f>
        <v>167579</v>
      </c>
      <c r="Q9" s="34"/>
      <c r="R9" s="374">
        <f>IF(ISTEXT('1.全体'!R10),'1.全体'!R10,ROUND('1.全体'!R10/'1.全体'!P10,1))</f>
        <v>26.9</v>
      </c>
      <c r="S9" s="374"/>
      <c r="T9" s="34">
        <f>IF(ISTEXT(R9),R9,ROUND('1.全体'!T10/'1.全体'!R10,0))</f>
        <v>6236</v>
      </c>
      <c r="U9" s="375"/>
      <c r="V9" s="33">
        <f>IF(ISTEXT('1.全体'!Z10),'1.全体'!Z10,ROUND('1.全体'!Z10/'1.全体'!V10,0))</f>
        <v>156061</v>
      </c>
      <c r="W9" s="34"/>
      <c r="X9" s="374">
        <f>IF(ISTEXT('1.全体'!X10),'1.全体'!X10,ROUND('1.全体'!X10/'1.全体'!V10,1))</f>
        <v>26.2</v>
      </c>
      <c r="Y9" s="374"/>
      <c r="Z9" s="34">
        <f>IF(ISTEXT(X9),X9,ROUND('1.全体'!Z10/'1.全体'!X10,0))</f>
        <v>5951</v>
      </c>
      <c r="AA9" s="375"/>
      <c r="AB9" s="33">
        <f>IF(ISTEXT('1.全体'!AF10),'1.全体'!AF10,ROUND('1.全体'!AF10/'1.全体'!AB10,0))</f>
        <v>126477</v>
      </c>
      <c r="AC9" s="34"/>
      <c r="AD9" s="374">
        <f>IF(ISTEXT('1.全体'!AD10),'1.全体'!AD10,ROUND('1.全体'!AD10/'1.全体'!AB10,1))</f>
        <v>28.3</v>
      </c>
      <c r="AE9" s="374"/>
      <c r="AF9" s="34">
        <f>IF(ISTEXT(AD9),AD9,ROUND('1.全体'!AF10/'1.全体'!AD10,0))</f>
        <v>4464</v>
      </c>
      <c r="AG9" s="376"/>
      <c r="AH9" s="33">
        <f>IF(ISTEXT('1.全体'!AL10),'1.全体'!AL10,'1.全体'!AL10/'1.全体'!AH10)</f>
        <v>139771.1</v>
      </c>
      <c r="AI9" s="34"/>
      <c r="AJ9" s="374">
        <f>IF(ISTEXT('1.全体'!AJ10),'1.全体'!AJ10,'1.全体'!AJ10/'1.全体'!AH10)</f>
        <v>27.9</v>
      </c>
      <c r="AK9" s="374"/>
      <c r="AL9" s="34">
        <f>IF(ISTEXT(AJ9),AJ9,'1.全体'!AL10/'1.全体'!AJ10)</f>
        <v>5009.7168458781362</v>
      </c>
      <c r="AM9" s="375"/>
      <c r="AN9" s="33">
        <f>IF(ISTEXT('1.全体'!AR10),'1.全体'!AR10,'1.全体'!AR10/'1.全体'!AN10)</f>
        <v>188632.55555555556</v>
      </c>
      <c r="AO9" s="34"/>
      <c r="AP9" s="374">
        <f>IF(ISTEXT('1.全体'!AP10),'1.全体'!AP10,'1.全体'!AP10/'1.全体'!AN10)</f>
        <v>30.444444444444443</v>
      </c>
      <c r="AQ9" s="374"/>
      <c r="AR9" s="34">
        <f>IF(ISTEXT(AP9),AP9,'1.全体'!AR10/'1.全体'!AP10)</f>
        <v>6195.9598540145989</v>
      </c>
      <c r="AS9" s="375"/>
      <c r="AT9" s="33">
        <f>IF(ISTEXT('1.全体'!AX10),'1.全体'!AX10,'1.全体'!AX10/'1.全体'!AT10)</f>
        <v>179405.375</v>
      </c>
      <c r="AU9" s="34"/>
      <c r="AV9" s="374">
        <f>IF(ISTEXT('1.全体'!AV10),'1.全体'!AV10,'1.全体'!AV10/'1.全体'!AT10)</f>
        <v>29</v>
      </c>
      <c r="AW9" s="374"/>
      <c r="AX9" s="34">
        <f>IF(ISTEXT(AV9),AV9,'1.全体'!AX10/'1.全体'!AV10)</f>
        <v>6186.3922413793107</v>
      </c>
      <c r="AY9" s="375"/>
      <c r="AZ9" s="33">
        <v>264032.625</v>
      </c>
      <c r="BA9" s="34"/>
      <c r="BB9" s="374">
        <v>26</v>
      </c>
      <c r="BC9" s="374"/>
      <c r="BD9" s="34">
        <v>10155.100961538461</v>
      </c>
      <c r="BE9" s="375"/>
      <c r="BF9" s="33">
        <v>346767.42857142858</v>
      </c>
      <c r="BG9" s="34"/>
      <c r="BH9" s="374">
        <v>21.857142857142858</v>
      </c>
      <c r="BI9" s="374"/>
      <c r="BJ9" s="34">
        <v>15865.176470588236</v>
      </c>
      <c r="BK9" s="375"/>
      <c r="BL9" s="33">
        <v>137207.71428571429</v>
      </c>
      <c r="BM9" s="34"/>
      <c r="BN9" s="374">
        <v>25.857142857142858</v>
      </c>
      <c r="BO9" s="374"/>
      <c r="BP9" s="34">
        <v>5306.3756906077351</v>
      </c>
      <c r="BQ9" s="377"/>
      <c r="BR9" s="33">
        <v>127096.14285714286</v>
      </c>
      <c r="BS9" s="34"/>
      <c r="BT9" s="374">
        <v>26.285714285714285</v>
      </c>
      <c r="BU9" s="374"/>
      <c r="BV9" s="34">
        <v>4835.179347826087</v>
      </c>
      <c r="BW9" s="377"/>
      <c r="BX9" s="33">
        <v>115886.85714285714</v>
      </c>
      <c r="BY9" s="34"/>
      <c r="BZ9" s="374">
        <v>23.142857142857142</v>
      </c>
      <c r="CA9" s="374"/>
      <c r="CB9" s="34">
        <v>5007.4567901234568</v>
      </c>
      <c r="CC9" s="377"/>
      <c r="CD9" s="17">
        <v>10</v>
      </c>
    </row>
    <row r="10" spans="1:84" ht="22.5" customHeight="1" x14ac:dyDescent="0.15">
      <c r="A10" s="17">
        <v>11</v>
      </c>
      <c r="B10" s="30" t="s">
        <v>42</v>
      </c>
      <c r="C10" s="42"/>
      <c r="D10" s="33">
        <f>IF(ISTEXT('1.全体'!H11),'1.全体'!H11,ROUND('1.全体'!H11/'1.全体'!D11,0))</f>
        <v>16536</v>
      </c>
      <c r="E10" s="34"/>
      <c r="F10" s="374">
        <f>IF(ISTEXT('1.全体'!F11),'1.全体'!F11,ROUND('1.全体'!F11/'1.全体'!D11,1))</f>
        <v>21.9</v>
      </c>
      <c r="G10" s="374"/>
      <c r="H10" s="34">
        <f>IF(ISTEXT(F10),F10,ROUND('1.全体'!H11/'1.全体'!F11,0))</f>
        <v>756</v>
      </c>
      <c r="I10" s="375"/>
      <c r="J10" s="33">
        <f>IF(ISTEXT('1.全体'!N11),'1.全体'!N11,ROUND('1.全体'!N11/'1.全体'!J11,0))</f>
        <v>14966</v>
      </c>
      <c r="K10" s="34"/>
      <c r="L10" s="374">
        <f>IF(ISTEXT('1.全体'!L11),'1.全体'!L11,ROUND('1.全体'!L11/'1.全体'!J11,1))</f>
        <v>21.4</v>
      </c>
      <c r="M10" s="374"/>
      <c r="N10" s="34">
        <f>IF(ISTEXT(L10),L10,ROUND('1.全体'!N11/'1.全体'!L11,0))</f>
        <v>700</v>
      </c>
      <c r="O10" s="375"/>
      <c r="P10" s="33">
        <f>IF(ISTEXT('1.全体'!T11),'1.全体'!T11,ROUND('1.全体'!T11/'1.全体'!P11,0))</f>
        <v>13451</v>
      </c>
      <c r="Q10" s="34"/>
      <c r="R10" s="374">
        <f>IF(ISTEXT('1.全体'!R11),'1.全体'!R11,ROUND('1.全体'!R11/'1.全体'!P11,1))</f>
        <v>22.1</v>
      </c>
      <c r="S10" s="374"/>
      <c r="T10" s="34">
        <f>IF(ISTEXT(R10),R10,ROUND('1.全体'!T11/'1.全体'!R11,0))</f>
        <v>609</v>
      </c>
      <c r="U10" s="375"/>
      <c r="V10" s="33">
        <f>IF(ISTEXT('1.全体'!Z11),'1.全体'!Z11,ROUND('1.全体'!Z11/'1.全体'!V11,0))</f>
        <v>13200</v>
      </c>
      <c r="W10" s="34"/>
      <c r="X10" s="374">
        <f>IF(ISTEXT('1.全体'!X11),'1.全体'!X11,ROUND('1.全体'!X11/'1.全体'!V11,1))</f>
        <v>21.2</v>
      </c>
      <c r="Y10" s="374"/>
      <c r="Z10" s="34">
        <f>IF(ISTEXT(X10),X10,ROUND('1.全体'!Z11/'1.全体'!X11,0))</f>
        <v>622</v>
      </c>
      <c r="AA10" s="375"/>
      <c r="AB10" s="33">
        <f>IF(ISTEXT('1.全体'!AF11),'1.全体'!AF11,ROUND('1.全体'!AF11/'1.全体'!AB11,0))</f>
        <v>14320</v>
      </c>
      <c r="AC10" s="34"/>
      <c r="AD10" s="374">
        <f>IF(ISTEXT('1.全体'!AD11),'1.全体'!AD11,ROUND('1.全体'!AD11/'1.全体'!AB11,1))</f>
        <v>22.2</v>
      </c>
      <c r="AE10" s="374"/>
      <c r="AF10" s="34">
        <f>IF(ISTEXT(AD10),AD10,ROUND('1.全体'!AF11/'1.全体'!AD11,0))</f>
        <v>646</v>
      </c>
      <c r="AG10" s="376"/>
      <c r="AH10" s="33">
        <f>IF(ISTEXT('1.全体'!AL11),'1.全体'!AL11,'1.全体'!AL11/'1.全体'!AH11)</f>
        <v>17259.611111111109</v>
      </c>
      <c r="AI10" s="34"/>
      <c r="AJ10" s="374">
        <f>IF(ISTEXT('1.全体'!AJ11),'1.全体'!AJ11,'1.全体'!AJ11/'1.全体'!AH11)</f>
        <v>21.5</v>
      </c>
      <c r="AK10" s="374"/>
      <c r="AL10" s="34">
        <f>IF(ISTEXT(AJ10),AJ10,'1.全体'!AL11/'1.全体'!AJ11)</f>
        <v>802.7726098191215</v>
      </c>
      <c r="AM10" s="375"/>
      <c r="AN10" s="33">
        <f>IF(ISTEXT('1.全体'!AR11),'1.全体'!AR11,'1.全体'!AR11/'1.全体'!AN11)</f>
        <v>16729.7</v>
      </c>
      <c r="AO10" s="34"/>
      <c r="AP10" s="374">
        <f>IF(ISTEXT('1.全体'!AP11),'1.全体'!AP11,'1.全体'!AP11/'1.全体'!AN11)</f>
        <v>19.850000000000001</v>
      </c>
      <c r="AQ10" s="374"/>
      <c r="AR10" s="34">
        <f>IF(ISTEXT(AP10),AP10,'1.全体'!AR11/'1.全体'!AP11)</f>
        <v>842.80604534005033</v>
      </c>
      <c r="AS10" s="375"/>
      <c r="AT10" s="33">
        <f>IF(ISTEXT('1.全体'!AX11),'1.全体'!AX11,'1.全体'!AX11/'1.全体'!AT11)</f>
        <v>15936.2</v>
      </c>
      <c r="AU10" s="34"/>
      <c r="AV10" s="374">
        <f>IF(ISTEXT('1.全体'!AV11),'1.全体'!AV11,'1.全体'!AV11/'1.全体'!AT11)</f>
        <v>19.25</v>
      </c>
      <c r="AW10" s="374"/>
      <c r="AX10" s="34">
        <f>IF(ISTEXT(AV10),AV10,'1.全体'!AX11/'1.全体'!AV11)</f>
        <v>827.85454545454547</v>
      </c>
      <c r="AY10" s="375"/>
      <c r="AZ10" s="33">
        <v>18593.222222222223</v>
      </c>
      <c r="BA10" s="34"/>
      <c r="BB10" s="374">
        <v>20.722222222222221</v>
      </c>
      <c r="BC10" s="374"/>
      <c r="BD10" s="34">
        <v>897.26005361930299</v>
      </c>
      <c r="BE10" s="375"/>
      <c r="BF10" s="33">
        <v>20213.588235294119</v>
      </c>
      <c r="BG10" s="34"/>
      <c r="BH10" s="374">
        <v>19.823529411764707</v>
      </c>
      <c r="BI10" s="374"/>
      <c r="BJ10" s="34">
        <v>1019.6765578635014</v>
      </c>
      <c r="BK10" s="375"/>
      <c r="BL10" s="33">
        <v>17256.235294117647</v>
      </c>
      <c r="BM10" s="34"/>
      <c r="BN10" s="374">
        <v>20.764705882352942</v>
      </c>
      <c r="BO10" s="374"/>
      <c r="BP10" s="34">
        <v>831.03682719546737</v>
      </c>
      <c r="BQ10" s="377"/>
      <c r="BR10" s="33">
        <v>18820.333333333332</v>
      </c>
      <c r="BS10" s="34"/>
      <c r="BT10" s="374">
        <v>20.866666666666667</v>
      </c>
      <c r="BU10" s="374"/>
      <c r="BV10" s="34">
        <v>901.93290734824279</v>
      </c>
      <c r="BW10" s="377"/>
      <c r="BX10" s="33">
        <v>18867.428571428572</v>
      </c>
      <c r="BY10" s="34"/>
      <c r="BZ10" s="374">
        <v>20.214285714285715</v>
      </c>
      <c r="CA10" s="374"/>
      <c r="CB10" s="34">
        <v>933.37102473498237</v>
      </c>
      <c r="CC10" s="377"/>
      <c r="CD10" s="17">
        <v>11</v>
      </c>
    </row>
    <row r="11" spans="1:84" ht="22.5" customHeight="1" x14ac:dyDescent="0.15">
      <c r="A11" s="17">
        <v>12</v>
      </c>
      <c r="B11" s="30" t="s">
        <v>280</v>
      </c>
      <c r="C11" s="42"/>
      <c r="D11" s="33">
        <f>IF(ISTEXT('1.全体'!H12),'1.全体'!H12,ROUND('1.全体'!H12/'1.全体'!D12,0))</f>
        <v>43615</v>
      </c>
      <c r="E11" s="34"/>
      <c r="F11" s="374">
        <f>IF(ISTEXT('1.全体'!F12),'1.全体'!F12,ROUND('1.全体'!F12/'1.全体'!D12,1))</f>
        <v>25.7</v>
      </c>
      <c r="G11" s="374"/>
      <c r="H11" s="34">
        <f>IF(ISTEXT(F11),F11,ROUND('1.全体'!H12/'1.全体'!F12,0))</f>
        <v>1697</v>
      </c>
      <c r="I11" s="375"/>
      <c r="J11" s="33">
        <f>IF(ISTEXT('1.全体'!N12),'1.全体'!N12,ROUND('1.全体'!N12/'1.全体'!J12,0))</f>
        <v>42200</v>
      </c>
      <c r="K11" s="34"/>
      <c r="L11" s="374">
        <f>IF(ISTEXT('1.全体'!L12),'1.全体'!L12,ROUND('1.全体'!L12/'1.全体'!J12,1))</f>
        <v>23.5</v>
      </c>
      <c r="M11" s="374"/>
      <c r="N11" s="34">
        <f>IF(ISTEXT(L11),L11,ROUND('1.全体'!N12/'1.全体'!L12,0))</f>
        <v>1796</v>
      </c>
      <c r="O11" s="375"/>
      <c r="P11" s="33">
        <f>IF(ISTEXT('1.全体'!T12),'1.全体'!T12,ROUND('1.全体'!T12/'1.全体'!P12,0))</f>
        <v>48757</v>
      </c>
      <c r="Q11" s="34"/>
      <c r="R11" s="374">
        <f>IF(ISTEXT('1.全体'!R12),'1.全体'!R12,ROUND('1.全体'!R12/'1.全体'!P12,1))</f>
        <v>28.4</v>
      </c>
      <c r="S11" s="374"/>
      <c r="T11" s="34">
        <f>IF(ISTEXT(R11),R11,ROUND('1.全体'!T12/'1.全体'!R12,0))</f>
        <v>1718</v>
      </c>
      <c r="U11" s="375"/>
      <c r="V11" s="33">
        <f>IF(ISTEXT('1.全体'!Z12),'1.全体'!Z12,ROUND('1.全体'!Z12/'1.全体'!V12,0))</f>
        <v>49007</v>
      </c>
      <c r="W11" s="34"/>
      <c r="X11" s="374">
        <f>IF(ISTEXT('1.全体'!X12),'1.全体'!X12,ROUND('1.全体'!X12/'1.全体'!V12,1))</f>
        <v>28.6</v>
      </c>
      <c r="Y11" s="374"/>
      <c r="Z11" s="34">
        <f>IF(ISTEXT(X11),X11,ROUND('1.全体'!Z12/'1.全体'!X12,0))</f>
        <v>1715</v>
      </c>
      <c r="AA11" s="375"/>
      <c r="AB11" s="33">
        <f>IF(ISTEXT('1.全体'!AF12),'1.全体'!AF12,ROUND('1.全体'!AF12/'1.全体'!AB12,0))</f>
        <v>53336</v>
      </c>
      <c r="AC11" s="34"/>
      <c r="AD11" s="374">
        <f>IF(ISTEXT('1.全体'!AD12),'1.全体'!AD12,ROUND('1.全体'!AD12/'1.全体'!AB12,1))</f>
        <v>37.200000000000003</v>
      </c>
      <c r="AE11" s="374"/>
      <c r="AF11" s="34">
        <f>IF(ISTEXT(AD11),AD11,ROUND('1.全体'!AF12/'1.全体'!AD12,0))</f>
        <v>1435</v>
      </c>
      <c r="AG11" s="376"/>
      <c r="AH11" s="33">
        <f>IF(ISTEXT('1.全体'!AL12),'1.全体'!AL12,'1.全体'!AL12/'1.全体'!AH12)</f>
        <v>50922.2</v>
      </c>
      <c r="AI11" s="34"/>
      <c r="AJ11" s="374">
        <f>IF(ISTEXT('1.全体'!AJ12),'1.全体'!AJ12,'1.全体'!AJ12/'1.全体'!AH12)</f>
        <v>36.6</v>
      </c>
      <c r="AK11" s="374"/>
      <c r="AL11" s="34">
        <f>IF(ISTEXT(AJ11),AJ11,'1.全体'!AL12/'1.全体'!AJ12)</f>
        <v>1391.3169398907103</v>
      </c>
      <c r="AM11" s="375"/>
      <c r="AN11" s="33">
        <f>IF(ISTEXT('1.全体'!AR12),'1.全体'!AR12,'1.全体'!AR12/'1.全体'!AN12)</f>
        <v>43101.4</v>
      </c>
      <c r="AO11" s="34"/>
      <c r="AP11" s="374">
        <f>IF(ISTEXT('1.全体'!AP12),'1.全体'!AP12,'1.全体'!AP12/'1.全体'!AN12)</f>
        <v>34.6</v>
      </c>
      <c r="AQ11" s="374"/>
      <c r="AR11" s="34">
        <f>IF(ISTEXT(AP11),AP11,'1.全体'!AR12/'1.全体'!AP12)</f>
        <v>1245.7052023121387</v>
      </c>
      <c r="AS11" s="375"/>
      <c r="AT11" s="33">
        <f>IF(ISTEXT('1.全体'!AX12),'1.全体'!AX12,'1.全体'!AX12/'1.全体'!AT12)</f>
        <v>42494.400000000001</v>
      </c>
      <c r="AU11" s="34"/>
      <c r="AV11" s="374">
        <f>IF(ISTEXT('1.全体'!AV12),'1.全体'!AV12,'1.全体'!AV12/'1.全体'!AT12)</f>
        <v>34.200000000000003</v>
      </c>
      <c r="AW11" s="374"/>
      <c r="AX11" s="34">
        <f>IF(ISTEXT(AV11),AV11,'1.全体'!AX12/'1.全体'!AV12)</f>
        <v>1242.5263157894738</v>
      </c>
      <c r="AY11" s="375"/>
      <c r="AZ11" s="33">
        <v>42746.833333333336</v>
      </c>
      <c r="BA11" s="34"/>
      <c r="BB11" s="374">
        <v>30.333333333333332</v>
      </c>
      <c r="BC11" s="374"/>
      <c r="BD11" s="34">
        <v>1409.2362637362637</v>
      </c>
      <c r="BE11" s="375"/>
      <c r="BF11" s="33">
        <v>55351.5</v>
      </c>
      <c r="BG11" s="34"/>
      <c r="BH11" s="374">
        <v>28.666666666666668</v>
      </c>
      <c r="BI11" s="374"/>
      <c r="BJ11" s="34">
        <v>1930.8662790697674</v>
      </c>
      <c r="BK11" s="375"/>
      <c r="BL11" s="33">
        <v>44574</v>
      </c>
      <c r="BM11" s="34"/>
      <c r="BN11" s="374">
        <v>28</v>
      </c>
      <c r="BO11" s="374"/>
      <c r="BP11" s="34">
        <v>1591.9285714285713</v>
      </c>
      <c r="BQ11" s="377"/>
      <c r="BR11" s="33">
        <v>44123.833333333336</v>
      </c>
      <c r="BS11" s="34"/>
      <c r="BT11" s="374">
        <v>27.666666666666668</v>
      </c>
      <c r="BU11" s="374"/>
      <c r="BV11" s="34">
        <v>1594.8373493975903</v>
      </c>
      <c r="BW11" s="377"/>
      <c r="BX11" s="33">
        <v>41934</v>
      </c>
      <c r="BY11" s="34"/>
      <c r="BZ11" s="374">
        <v>28.5</v>
      </c>
      <c r="CA11" s="374"/>
      <c r="CB11" s="34">
        <v>1471.3684210526317</v>
      </c>
      <c r="CC11" s="377"/>
      <c r="CD11" s="17">
        <v>12</v>
      </c>
    </row>
    <row r="12" spans="1:84" ht="22.5" customHeight="1" x14ac:dyDescent="0.15">
      <c r="A12" s="17">
        <v>13</v>
      </c>
      <c r="B12" s="30" t="s">
        <v>74</v>
      </c>
      <c r="C12" s="42"/>
      <c r="D12" s="33">
        <f>IF(ISTEXT('1.全体'!H13),'1.全体'!H13,ROUND('1.全体'!H13/'1.全体'!D13,0))</f>
        <v>17454</v>
      </c>
      <c r="E12" s="34"/>
      <c r="F12" s="374">
        <f>IF(ISTEXT('1.全体'!F13),'1.全体'!F13,ROUND('1.全体'!F13/'1.全体'!D13,1))</f>
        <v>14.8</v>
      </c>
      <c r="G12" s="374"/>
      <c r="H12" s="34">
        <f>IF(ISTEXT(F12),F12,ROUND('1.全体'!H13/'1.全体'!F13,0))</f>
        <v>1177</v>
      </c>
      <c r="I12" s="375"/>
      <c r="J12" s="33">
        <f>IF(ISTEXT('1.全体'!N13),'1.全体'!N13,ROUND('1.全体'!N13/'1.全体'!J13,0))</f>
        <v>17630</v>
      </c>
      <c r="K12" s="34"/>
      <c r="L12" s="374">
        <f>IF(ISTEXT('1.全体'!L13),'1.全体'!L13,ROUND('1.全体'!L13/'1.全体'!J13,1))</f>
        <v>15.7</v>
      </c>
      <c r="M12" s="374"/>
      <c r="N12" s="34">
        <f>IF(ISTEXT(L12),L12,ROUND('1.全体'!N13/'1.全体'!L13,0))</f>
        <v>1121</v>
      </c>
      <c r="O12" s="375"/>
      <c r="P12" s="33">
        <f>IF(ISTEXT('1.全体'!T13),'1.全体'!T13,ROUND('1.全体'!T13/'1.全体'!P13,0))</f>
        <v>17905</v>
      </c>
      <c r="Q12" s="34"/>
      <c r="R12" s="374">
        <f>IF(ISTEXT('1.全体'!R13),'1.全体'!R13,ROUND('1.全体'!R13/'1.全体'!P13,1))</f>
        <v>15.4</v>
      </c>
      <c r="S12" s="374"/>
      <c r="T12" s="34">
        <f>IF(ISTEXT(R12),R12,ROUND('1.全体'!T13/'1.全体'!R13,0))</f>
        <v>1163</v>
      </c>
      <c r="U12" s="375"/>
      <c r="V12" s="33">
        <f>IF(ISTEXT('1.全体'!Z13),'1.全体'!Z13,ROUND('1.全体'!Z13/'1.全体'!V13,0))</f>
        <v>17577</v>
      </c>
      <c r="W12" s="34"/>
      <c r="X12" s="374">
        <f>IF(ISTEXT('1.全体'!X13),'1.全体'!X13,ROUND('1.全体'!X13/'1.全体'!V13,1))</f>
        <v>13.7</v>
      </c>
      <c r="Y12" s="374"/>
      <c r="Z12" s="34">
        <f>IF(ISTEXT(X12),X12,ROUND('1.全体'!Z13/'1.全体'!X13,0))</f>
        <v>1281</v>
      </c>
      <c r="AA12" s="375"/>
      <c r="AB12" s="33">
        <f>IF(ISTEXT('1.全体'!AF13),'1.全体'!AF13,ROUND('1.全体'!AF13/'1.全体'!AB13,0))</f>
        <v>15956</v>
      </c>
      <c r="AC12" s="34"/>
      <c r="AD12" s="374">
        <f>IF(ISTEXT('1.全体'!AD13),'1.全体'!AD13,ROUND('1.全体'!AD13/'1.全体'!AB13,1))</f>
        <v>14.3</v>
      </c>
      <c r="AE12" s="374"/>
      <c r="AF12" s="34">
        <f>IF(ISTEXT(AD12),AD12,ROUND('1.全体'!AF13/'1.全体'!AD13,0))</f>
        <v>1118</v>
      </c>
      <c r="AG12" s="376"/>
      <c r="AH12" s="33">
        <f>IF(ISTEXT('1.全体'!AL13),'1.全体'!AL13,'1.全体'!AL13/'1.全体'!AH13)</f>
        <v>18577.882352941175</v>
      </c>
      <c r="AI12" s="34"/>
      <c r="AJ12" s="374">
        <f>IF(ISTEXT('1.全体'!AJ13),'1.全体'!AJ13,'1.全体'!AJ13/'1.全体'!AH13)</f>
        <v>14.588235294117647</v>
      </c>
      <c r="AK12" s="374"/>
      <c r="AL12" s="34">
        <f>IF(ISTEXT(AJ12),AJ12,'1.全体'!AL13/'1.全体'!AJ13)</f>
        <v>1273.483870967742</v>
      </c>
      <c r="AM12" s="375"/>
      <c r="AN12" s="33">
        <f>IF(ISTEXT('1.全体'!AR13),'1.全体'!AR13,'1.全体'!AR13/'1.全体'!AN13)</f>
        <v>18000.8</v>
      </c>
      <c r="AO12" s="34"/>
      <c r="AP12" s="374">
        <f>IF(ISTEXT('1.全体'!AP13),'1.全体'!AP13,'1.全体'!AP13/'1.全体'!AN13)</f>
        <v>14.866666666666667</v>
      </c>
      <c r="AQ12" s="374"/>
      <c r="AR12" s="34">
        <f>IF(ISTEXT(AP12),AP12,'1.全体'!AR13/'1.全体'!AP13)</f>
        <v>1210.8161434977578</v>
      </c>
      <c r="AS12" s="375"/>
      <c r="AT12" s="33">
        <f>IF(ISTEXT('1.全体'!AX13),'1.全体'!AX13,'1.全体'!AX13/'1.全体'!AT13)</f>
        <v>14131.5</v>
      </c>
      <c r="AU12" s="34"/>
      <c r="AV12" s="374">
        <f>IF(ISTEXT('1.全体'!AV13),'1.全体'!AV13,'1.全体'!AV13/'1.全体'!AT13)</f>
        <v>13.285714285714286</v>
      </c>
      <c r="AW12" s="374"/>
      <c r="AX12" s="34">
        <f>IF(ISTEXT(AV12),AV12,'1.全体'!AX13/'1.全体'!AV13)</f>
        <v>1063.6612903225807</v>
      </c>
      <c r="AY12" s="375"/>
      <c r="AZ12" s="33">
        <v>15235.636363636364</v>
      </c>
      <c r="BA12" s="34"/>
      <c r="BB12" s="374">
        <v>11.727272727272727</v>
      </c>
      <c r="BC12" s="374"/>
      <c r="BD12" s="34">
        <v>1299.1627906976744</v>
      </c>
      <c r="BE12" s="375"/>
      <c r="BF12" s="33">
        <v>14411.9</v>
      </c>
      <c r="BG12" s="34"/>
      <c r="BH12" s="374">
        <v>12</v>
      </c>
      <c r="BI12" s="374"/>
      <c r="BJ12" s="34">
        <v>1200.9916666666666</v>
      </c>
      <c r="BK12" s="375"/>
      <c r="BL12" s="33">
        <v>16107.4</v>
      </c>
      <c r="BM12" s="34"/>
      <c r="BN12" s="374">
        <v>12.7</v>
      </c>
      <c r="BO12" s="374"/>
      <c r="BP12" s="34">
        <v>1268.2992125984251</v>
      </c>
      <c r="BQ12" s="377"/>
      <c r="BR12" s="33">
        <v>16921.375</v>
      </c>
      <c r="BS12" s="34"/>
      <c r="BT12" s="374">
        <v>14.75</v>
      </c>
      <c r="BU12" s="374"/>
      <c r="BV12" s="34">
        <v>1147.2118644067796</v>
      </c>
      <c r="BW12" s="377"/>
      <c r="BX12" s="33">
        <v>17314.444444444445</v>
      </c>
      <c r="BY12" s="34"/>
      <c r="BZ12" s="374">
        <v>13.888888888888889</v>
      </c>
      <c r="CA12" s="374"/>
      <c r="CB12" s="34">
        <v>1246.6400000000001</v>
      </c>
      <c r="CC12" s="377"/>
      <c r="CD12" s="17">
        <v>13</v>
      </c>
    </row>
    <row r="13" spans="1:84" ht="22.5" customHeight="1" x14ac:dyDescent="0.15">
      <c r="A13" s="17">
        <v>14</v>
      </c>
      <c r="B13" s="28" t="s">
        <v>75</v>
      </c>
      <c r="C13" s="42"/>
      <c r="D13" s="33">
        <f>IF(ISTEXT('1.全体'!H14),'1.全体'!H14,ROUND('1.全体'!H14/'1.全体'!D14,0))</f>
        <v>116016</v>
      </c>
      <c r="E13" s="34"/>
      <c r="F13" s="374">
        <f>IF(ISTEXT('1.全体'!F14),'1.全体'!F14,ROUND('1.全体'!F14/'1.全体'!D14,1))</f>
        <v>32</v>
      </c>
      <c r="G13" s="374"/>
      <c r="H13" s="34">
        <f>IF(ISTEXT(F13),F13,ROUND('1.全体'!H14/'1.全体'!F14,0))</f>
        <v>3626</v>
      </c>
      <c r="I13" s="375"/>
      <c r="J13" s="33">
        <f>IF(ISTEXT('1.全体'!N14),'1.全体'!N14,ROUND('1.全体'!N14/'1.全体'!J14,0))</f>
        <v>127713</v>
      </c>
      <c r="K13" s="34"/>
      <c r="L13" s="374">
        <f>IF(ISTEXT('1.全体'!L14),'1.全体'!L14,ROUND('1.全体'!L14/'1.全体'!J14,1))</f>
        <v>32.4</v>
      </c>
      <c r="M13" s="374"/>
      <c r="N13" s="34">
        <f>IF(ISTEXT(L13),L13,ROUND('1.全体'!N14/'1.全体'!L14,0))</f>
        <v>3945</v>
      </c>
      <c r="O13" s="375"/>
      <c r="P13" s="33">
        <f>IF(ISTEXT('1.全体'!T14),'1.全体'!T14,ROUND('1.全体'!T14/'1.全体'!P14,0))</f>
        <v>144239</v>
      </c>
      <c r="Q13" s="34"/>
      <c r="R13" s="374">
        <f>IF(ISTEXT('1.全体'!R14),'1.全体'!R14,ROUND('1.全体'!R14/'1.全体'!P14,1))</f>
        <v>34.6</v>
      </c>
      <c r="S13" s="374"/>
      <c r="T13" s="34">
        <f>IF(ISTEXT(R13),R13,ROUND('1.全体'!T14/'1.全体'!R14,0))</f>
        <v>4172</v>
      </c>
      <c r="U13" s="375"/>
      <c r="V13" s="33">
        <f>IF(ISTEXT('1.全体'!Z14),'1.全体'!Z14,ROUND('1.全体'!Z14/'1.全体'!V14,0))</f>
        <v>140797</v>
      </c>
      <c r="W13" s="34"/>
      <c r="X13" s="374">
        <f>IF(ISTEXT('1.全体'!X14),'1.全体'!X14,ROUND('1.全体'!X14/'1.全体'!V14,1))</f>
        <v>34.6</v>
      </c>
      <c r="Y13" s="374"/>
      <c r="Z13" s="34">
        <f>IF(ISTEXT(X13),X13,ROUND('1.全体'!Z14/'1.全体'!X14,0))</f>
        <v>4073</v>
      </c>
      <c r="AA13" s="375"/>
      <c r="AB13" s="33">
        <f>IF(ISTEXT('1.全体'!AF14),'1.全体'!AF14,ROUND('1.全体'!AF14/'1.全体'!AB14,0))</f>
        <v>148208</v>
      </c>
      <c r="AC13" s="34"/>
      <c r="AD13" s="374">
        <f>IF(ISTEXT('1.全体'!AD14),'1.全体'!AD14,ROUND('1.全体'!AD14/'1.全体'!AB14,1))</f>
        <v>34.4</v>
      </c>
      <c r="AE13" s="374"/>
      <c r="AF13" s="34">
        <f>IF(ISTEXT(AD13),AD13,ROUND('1.全体'!AF14/'1.全体'!AD14,0))</f>
        <v>4305</v>
      </c>
      <c r="AG13" s="376"/>
      <c r="AH13" s="33">
        <f>IF(ISTEXT('1.全体'!AL14),'1.全体'!AL14,'1.全体'!AL14/'1.全体'!AH14)</f>
        <v>135885.625</v>
      </c>
      <c r="AI13" s="34"/>
      <c r="AJ13" s="374">
        <f>IF(ISTEXT('1.全体'!AJ14),'1.全体'!AJ14,'1.全体'!AJ14/'1.全体'!AH14)</f>
        <v>31.625</v>
      </c>
      <c r="AK13" s="374"/>
      <c r="AL13" s="34">
        <f>IF(ISTEXT(AJ13),AJ13,'1.全体'!AL14/'1.全体'!AJ14)</f>
        <v>4296.778656126482</v>
      </c>
      <c r="AM13" s="375"/>
      <c r="AN13" s="33">
        <f>IF(ISTEXT('1.全体'!AR14),'1.全体'!AR14,'1.全体'!AR14/'1.全体'!AN14)</f>
        <v>138725.75</v>
      </c>
      <c r="AO13" s="34"/>
      <c r="AP13" s="374">
        <f>IF(ISTEXT('1.全体'!AP14),'1.全体'!AP14,'1.全体'!AP14/'1.全体'!AN14)</f>
        <v>35.25</v>
      </c>
      <c r="AQ13" s="374"/>
      <c r="AR13" s="34">
        <f>IF(ISTEXT(AP13),AP13,'1.全体'!AR14/'1.全体'!AP14)</f>
        <v>3935.4822695035459</v>
      </c>
      <c r="AS13" s="375"/>
      <c r="AT13" s="33">
        <f>IF(ISTEXT('1.全体'!AX14),'1.全体'!AX14,'1.全体'!AX14/'1.全体'!AT14)</f>
        <v>122150.44444444444</v>
      </c>
      <c r="AU13" s="34"/>
      <c r="AV13" s="374">
        <f>IF(ISTEXT('1.全体'!AV14),'1.全体'!AV14,'1.全体'!AV14/'1.全体'!AT14)</f>
        <v>31.111111111111111</v>
      </c>
      <c r="AW13" s="374"/>
      <c r="AX13" s="34">
        <f>IF(ISTEXT(AV13),AV13,'1.全体'!AX14/'1.全体'!AV14)</f>
        <v>3926.2642857142855</v>
      </c>
      <c r="AY13" s="375"/>
      <c r="AZ13" s="33">
        <v>113637.88888888889</v>
      </c>
      <c r="BA13" s="34"/>
      <c r="BB13" s="374">
        <v>31.222222222222221</v>
      </c>
      <c r="BC13" s="374"/>
      <c r="BD13" s="34">
        <v>3639.6476868327404</v>
      </c>
      <c r="BE13" s="375"/>
      <c r="BF13" s="33">
        <v>120576.33333333333</v>
      </c>
      <c r="BG13" s="34"/>
      <c r="BH13" s="374">
        <v>35</v>
      </c>
      <c r="BI13" s="374"/>
      <c r="BJ13" s="34">
        <v>3445.0380952380951</v>
      </c>
      <c r="BK13" s="375"/>
      <c r="BL13" s="33">
        <v>135091.625</v>
      </c>
      <c r="BM13" s="34"/>
      <c r="BN13" s="374">
        <v>36.375</v>
      </c>
      <c r="BO13" s="374"/>
      <c r="BP13" s="34">
        <v>3713.8591065292098</v>
      </c>
      <c r="BQ13" s="377"/>
      <c r="BR13" s="33">
        <v>158851.57142857142</v>
      </c>
      <c r="BS13" s="34"/>
      <c r="BT13" s="374">
        <v>42.142857142857146</v>
      </c>
      <c r="BU13" s="374"/>
      <c r="BV13" s="34">
        <v>3769.3593220338985</v>
      </c>
      <c r="BW13" s="377"/>
      <c r="BX13" s="33">
        <v>144588.125</v>
      </c>
      <c r="BY13" s="34"/>
      <c r="BZ13" s="374">
        <v>41.25</v>
      </c>
      <c r="CA13" s="374"/>
      <c r="CB13" s="34">
        <v>3505.1666666666665</v>
      </c>
      <c r="CC13" s="377"/>
      <c r="CD13" s="17">
        <v>14</v>
      </c>
    </row>
    <row r="14" spans="1:84" ht="22.5" customHeight="1" x14ac:dyDescent="0.15">
      <c r="A14" s="17">
        <v>15</v>
      </c>
      <c r="B14" s="28" t="s">
        <v>43</v>
      </c>
      <c r="C14" s="42"/>
      <c r="D14" s="33">
        <f>IF(ISTEXT('1.全体'!H15),'1.全体'!H15,ROUND('1.全体'!H15/'1.全体'!D15,0))</f>
        <v>5937</v>
      </c>
      <c r="E14" s="34"/>
      <c r="F14" s="374">
        <f>IF(ISTEXT('1.全体'!F15),'1.全体'!F15,ROUND('1.全体'!F15/'1.全体'!D15,1))</f>
        <v>6.8</v>
      </c>
      <c r="G14" s="374"/>
      <c r="H14" s="34">
        <f>IF(ISTEXT(F14),F14,ROUND('1.全体'!H15/'1.全体'!F15,0))</f>
        <v>872</v>
      </c>
      <c r="I14" s="375"/>
      <c r="J14" s="33">
        <f>IF(ISTEXT('1.全体'!N15),'1.全体'!N15,ROUND('1.全体'!N15/'1.全体'!J15,0))</f>
        <v>6733</v>
      </c>
      <c r="K14" s="34"/>
      <c r="L14" s="374">
        <f>IF(ISTEXT('1.全体'!L15),'1.全体'!L15,ROUND('1.全体'!L15/'1.全体'!J15,1))</f>
        <v>7.5</v>
      </c>
      <c r="M14" s="374"/>
      <c r="N14" s="34">
        <f>IF(ISTEXT(L14),L14,ROUND('1.全体'!N15/'1.全体'!L15,0))</f>
        <v>898</v>
      </c>
      <c r="O14" s="375"/>
      <c r="P14" s="33">
        <f>IF(ISTEXT('1.全体'!T15),'1.全体'!T15,ROUND('1.全体'!T15/'1.全体'!P15,0))</f>
        <v>5956</v>
      </c>
      <c r="Q14" s="34"/>
      <c r="R14" s="374">
        <f>IF(ISTEXT('1.全体'!R15),'1.全体'!R15,ROUND('1.全体'!R15/'1.全体'!P15,1))</f>
        <v>6.8</v>
      </c>
      <c r="S14" s="374"/>
      <c r="T14" s="34">
        <f>IF(ISTEXT(R14),R14,ROUND('1.全体'!T15/'1.全体'!R15,0))</f>
        <v>873</v>
      </c>
      <c r="U14" s="375"/>
      <c r="V14" s="33">
        <f>IF(ISTEXT('1.全体'!Z15),'1.全体'!Z15,ROUND('1.全体'!Z15/'1.全体'!V15,0))</f>
        <v>6152</v>
      </c>
      <c r="W14" s="34"/>
      <c r="X14" s="374">
        <f>IF(ISTEXT('1.全体'!X15),'1.全体'!X15,ROUND('1.全体'!X15/'1.全体'!V15,1))</f>
        <v>7.5</v>
      </c>
      <c r="Y14" s="374"/>
      <c r="Z14" s="34">
        <f>IF(ISTEXT(X14),X14,ROUND('1.全体'!Z15/'1.全体'!X15,0))</f>
        <v>816</v>
      </c>
      <c r="AA14" s="375"/>
      <c r="AB14" s="33">
        <f>IF(ISTEXT('1.全体'!AF15),'1.全体'!AF15,ROUND('1.全体'!AF15/'1.全体'!AB15,0))</f>
        <v>6105</v>
      </c>
      <c r="AC14" s="34"/>
      <c r="AD14" s="374">
        <f>IF(ISTEXT('1.全体'!AD15),'1.全体'!AD15,ROUND('1.全体'!AD15/'1.全体'!AB15,1))</f>
        <v>7.4</v>
      </c>
      <c r="AE14" s="374"/>
      <c r="AF14" s="34">
        <f>IF(ISTEXT(AD14),AD14,ROUND('1.全体'!AF15/'1.全体'!AD15,0))</f>
        <v>827</v>
      </c>
      <c r="AG14" s="376"/>
      <c r="AH14" s="33">
        <f>IF(ISTEXT('1.全体'!AL15),'1.全体'!AL15,'1.全体'!AL15/'1.全体'!AH15)</f>
        <v>6849.6</v>
      </c>
      <c r="AI14" s="34"/>
      <c r="AJ14" s="374">
        <f>IF(ISTEXT('1.全体'!AJ15),'1.全体'!AJ15,'1.全体'!AJ15/'1.全体'!AH15)</f>
        <v>8.3000000000000007</v>
      </c>
      <c r="AK14" s="374"/>
      <c r="AL14" s="34">
        <f>IF(ISTEXT(AJ14),AJ14,'1.全体'!AL15/'1.全体'!AJ15)</f>
        <v>825.25301204819277</v>
      </c>
      <c r="AM14" s="375"/>
      <c r="AN14" s="33">
        <f>IF(ISTEXT('1.全体'!AR15),'1.全体'!AR15,'1.全体'!AR15/'1.全体'!AN15)</f>
        <v>4166.7777777777774</v>
      </c>
      <c r="AO14" s="34"/>
      <c r="AP14" s="374">
        <f>IF(ISTEXT('1.全体'!AP15),'1.全体'!AP15,'1.全体'!AP15/'1.全体'!AN15)</f>
        <v>6.2222222222222223</v>
      </c>
      <c r="AQ14" s="374"/>
      <c r="AR14" s="34">
        <f>IF(ISTEXT(AP14),AP14,'1.全体'!AR15/'1.全体'!AP15)</f>
        <v>669.66071428571433</v>
      </c>
      <c r="AS14" s="375"/>
      <c r="AT14" s="33">
        <f>IF(ISTEXT('1.全体'!AX15),'1.全体'!AX15,'1.全体'!AX15/'1.全体'!AT15)</f>
        <v>4457.8571428571431</v>
      </c>
      <c r="AU14" s="34"/>
      <c r="AV14" s="374">
        <f>IF(ISTEXT('1.全体'!AV15),'1.全体'!AV15,'1.全体'!AV15/'1.全体'!AT15)</f>
        <v>7.2857142857142856</v>
      </c>
      <c r="AW14" s="374"/>
      <c r="AX14" s="34">
        <f>IF(ISTEXT(AV14),AV14,'1.全体'!AX15/'1.全体'!AV15)</f>
        <v>611.86274509803923</v>
      </c>
      <c r="AY14" s="375"/>
      <c r="AZ14" s="33">
        <v>5811.75</v>
      </c>
      <c r="BA14" s="34"/>
      <c r="BB14" s="374">
        <v>8.5</v>
      </c>
      <c r="BC14" s="374"/>
      <c r="BD14" s="34">
        <v>683.73529411764707</v>
      </c>
      <c r="BE14" s="375"/>
      <c r="BF14" s="33">
        <v>7414</v>
      </c>
      <c r="BG14" s="34"/>
      <c r="BH14" s="374">
        <v>8</v>
      </c>
      <c r="BI14" s="374"/>
      <c r="BJ14" s="34">
        <v>926.75</v>
      </c>
      <c r="BK14" s="375"/>
      <c r="BL14" s="33">
        <v>4869</v>
      </c>
      <c r="BM14" s="34"/>
      <c r="BN14" s="374">
        <v>7.5</v>
      </c>
      <c r="BO14" s="374"/>
      <c r="BP14" s="34">
        <v>649.20000000000005</v>
      </c>
      <c r="BQ14" s="377"/>
      <c r="BR14" s="33">
        <v>6279</v>
      </c>
      <c r="BS14" s="34"/>
      <c r="BT14" s="374">
        <v>7.8</v>
      </c>
      <c r="BU14" s="374"/>
      <c r="BV14" s="34">
        <v>805</v>
      </c>
      <c r="BW14" s="377"/>
      <c r="BX14" s="33">
        <v>7524.333333333333</v>
      </c>
      <c r="BY14" s="34"/>
      <c r="BZ14" s="374">
        <v>7.833333333333333</v>
      </c>
      <c r="CA14" s="374"/>
      <c r="CB14" s="34">
        <v>960.55319148936167</v>
      </c>
      <c r="CC14" s="377"/>
      <c r="CD14" s="17">
        <v>15</v>
      </c>
    </row>
    <row r="15" spans="1:84" ht="22.5" customHeight="1" x14ac:dyDescent="0.15">
      <c r="A15" s="17">
        <v>16</v>
      </c>
      <c r="B15" s="28" t="s">
        <v>44</v>
      </c>
      <c r="C15" s="42"/>
      <c r="D15" s="33">
        <f>IF(ISTEXT('1.全体'!H16),'1.全体'!H16,ROUND('1.全体'!H16/'1.全体'!D16,0))</f>
        <v>61693</v>
      </c>
      <c r="E15" s="34"/>
      <c r="F15" s="374">
        <f>IF(ISTEXT('1.全体'!F16),'1.全体'!F16,ROUND('1.全体'!F16/'1.全体'!D16,1))</f>
        <v>25.6</v>
      </c>
      <c r="G15" s="374"/>
      <c r="H15" s="34">
        <f>IF(ISTEXT(F15),F15,ROUND('1.全体'!H16/'1.全体'!F16,0))</f>
        <v>2410</v>
      </c>
      <c r="I15" s="375"/>
      <c r="J15" s="33">
        <f>IF(ISTEXT('1.全体'!N16),'1.全体'!N16,ROUND('1.全体'!N16/'1.全体'!J16,0))</f>
        <v>64641</v>
      </c>
      <c r="K15" s="34"/>
      <c r="L15" s="374">
        <f>IF(ISTEXT('1.全体'!L16),'1.全体'!L16,ROUND('1.全体'!L16/'1.全体'!J16,1))</f>
        <v>25.4</v>
      </c>
      <c r="M15" s="374"/>
      <c r="N15" s="34">
        <f>IF(ISTEXT(L15),L15,ROUND('1.全体'!N16/'1.全体'!L16,0))</f>
        <v>2545</v>
      </c>
      <c r="O15" s="375"/>
      <c r="P15" s="33">
        <f>IF(ISTEXT('1.全体'!T16),'1.全体'!T16,ROUND('1.全体'!T16/'1.全体'!P16,0))</f>
        <v>50830</v>
      </c>
      <c r="Q15" s="34"/>
      <c r="R15" s="374">
        <f>IF(ISTEXT('1.全体'!R16),'1.全体'!R16,ROUND('1.全体'!R16/'1.全体'!P16,1))</f>
        <v>22</v>
      </c>
      <c r="S15" s="374"/>
      <c r="T15" s="34">
        <f>IF(ISTEXT(R15),R15,ROUND('1.全体'!T16/'1.全体'!R16,0))</f>
        <v>2310</v>
      </c>
      <c r="U15" s="375"/>
      <c r="V15" s="33">
        <f>IF(ISTEXT('1.全体'!Z16),'1.全体'!Z16,ROUND('1.全体'!Z16/'1.全体'!V16,0))</f>
        <v>57308</v>
      </c>
      <c r="W15" s="34"/>
      <c r="X15" s="374">
        <f>IF(ISTEXT('1.全体'!X16),'1.全体'!X16,ROUND('1.全体'!X16/'1.全体'!V16,1))</f>
        <v>24.8</v>
      </c>
      <c r="Y15" s="374"/>
      <c r="Z15" s="34">
        <f>IF(ISTEXT(X15),X15,ROUND('1.全体'!Z16/'1.全体'!X16,0))</f>
        <v>2311</v>
      </c>
      <c r="AA15" s="375"/>
      <c r="AB15" s="33">
        <f>IF(ISTEXT('1.全体'!AF16),'1.全体'!AF16,ROUND('1.全体'!AF16/'1.全体'!AB16,0))</f>
        <v>60876</v>
      </c>
      <c r="AC15" s="34"/>
      <c r="AD15" s="374">
        <f>IF(ISTEXT('1.全体'!AD16),'1.全体'!AD16,ROUND('1.全体'!AD16/'1.全体'!AB16,1))</f>
        <v>23.8</v>
      </c>
      <c r="AE15" s="374"/>
      <c r="AF15" s="34">
        <f>IF(ISTEXT(AD15),AD15,ROUND('1.全体'!AF16/'1.全体'!AD16,0))</f>
        <v>2558</v>
      </c>
      <c r="AG15" s="376"/>
      <c r="AH15" s="33">
        <f>IF(ISTEXT('1.全体'!AL16),'1.全体'!AL16,'1.全体'!AL16/'1.全体'!AH16)</f>
        <v>76819</v>
      </c>
      <c r="AI15" s="34"/>
      <c r="AJ15" s="374">
        <f>IF(ISTEXT('1.全体'!AJ16),'1.全体'!AJ16,'1.全体'!AJ16/'1.全体'!AH16)</f>
        <v>29.25</v>
      </c>
      <c r="AK15" s="374"/>
      <c r="AL15" s="34">
        <f>IF(ISTEXT(AJ15),AJ15,'1.全体'!AL16/'1.全体'!AJ16)</f>
        <v>2626.2905982905982</v>
      </c>
      <c r="AM15" s="375"/>
      <c r="AN15" s="33">
        <f>IF(ISTEXT('1.全体'!AR16),'1.全体'!AR16,'1.全体'!AR16/'1.全体'!AN16)</f>
        <v>63309.4</v>
      </c>
      <c r="AO15" s="34"/>
      <c r="AP15" s="374">
        <f>IF(ISTEXT('1.全体'!AP16),'1.全体'!AP16,'1.全体'!AP16/'1.全体'!AN16)</f>
        <v>24.4</v>
      </c>
      <c r="AQ15" s="374"/>
      <c r="AR15" s="34">
        <f>IF(ISTEXT(AP15),AP15,'1.全体'!AR16/'1.全体'!AP16)</f>
        <v>2594.6475409836066</v>
      </c>
      <c r="AS15" s="375"/>
      <c r="AT15" s="33">
        <f>IF(ISTEXT('1.全体'!AX16),'1.全体'!AX16,'1.全体'!AX16/'1.全体'!AT16)</f>
        <v>52451</v>
      </c>
      <c r="AU15" s="34"/>
      <c r="AV15" s="374">
        <f>IF(ISTEXT('1.全体'!AV16),'1.全体'!AV16,'1.全体'!AV16/'1.全体'!AT16)</f>
        <v>21.5</v>
      </c>
      <c r="AW15" s="374"/>
      <c r="AX15" s="34">
        <f>IF(ISTEXT(AV15),AV15,'1.全体'!AX16/'1.全体'!AV16)</f>
        <v>2439.5813953488373</v>
      </c>
      <c r="AY15" s="375"/>
      <c r="AZ15" s="33">
        <v>76827</v>
      </c>
      <c r="BA15" s="34"/>
      <c r="BB15" s="374">
        <v>41.666666666666664</v>
      </c>
      <c r="BC15" s="374"/>
      <c r="BD15" s="34">
        <v>1843.848</v>
      </c>
      <c r="BE15" s="375"/>
      <c r="BF15" s="33">
        <v>197128</v>
      </c>
      <c r="BG15" s="34"/>
      <c r="BH15" s="374">
        <v>35.333333333333336</v>
      </c>
      <c r="BI15" s="374"/>
      <c r="BJ15" s="34">
        <v>5579.0943396226412</v>
      </c>
      <c r="BK15" s="375"/>
      <c r="BL15" s="33">
        <v>149018</v>
      </c>
      <c r="BM15" s="34"/>
      <c r="BN15" s="374">
        <v>40.666666666666664</v>
      </c>
      <c r="BO15" s="374"/>
      <c r="BP15" s="34">
        <v>3664.377049180328</v>
      </c>
      <c r="BQ15" s="377"/>
      <c r="BR15" s="33">
        <v>142741.33333333334</v>
      </c>
      <c r="BS15" s="34"/>
      <c r="BT15" s="374">
        <v>40.666666666666664</v>
      </c>
      <c r="BU15" s="374"/>
      <c r="BV15" s="34">
        <v>3510.032786885246</v>
      </c>
      <c r="BW15" s="377"/>
      <c r="BX15" s="33">
        <v>125469.66666666667</v>
      </c>
      <c r="BY15" s="34"/>
      <c r="BZ15" s="374">
        <v>39</v>
      </c>
      <c r="CA15" s="374"/>
      <c r="CB15" s="34">
        <v>3217.17094017094</v>
      </c>
      <c r="CC15" s="377"/>
      <c r="CD15" s="17">
        <v>16</v>
      </c>
    </row>
    <row r="16" spans="1:84" ht="22.5" customHeight="1" x14ac:dyDescent="0.15">
      <c r="A16" s="17">
        <v>17</v>
      </c>
      <c r="B16" s="28" t="s">
        <v>76</v>
      </c>
      <c r="C16" s="42"/>
      <c r="D16" s="33" t="str">
        <f>IF(ISTEXT('1.全体'!H17),'1.全体'!H17,ROUND('1.全体'!H17/'1.全体'!D17,0))</f>
        <v>-</v>
      </c>
      <c r="E16" s="34"/>
      <c r="F16" s="374" t="str">
        <f>IF(ISTEXT('1.全体'!F17),'1.全体'!F17,ROUND('1.全体'!F17/'1.全体'!D17,1))</f>
        <v>-</v>
      </c>
      <c r="G16" s="374"/>
      <c r="H16" s="34" t="str">
        <f>IF(ISTEXT(F16),F16,ROUND('1.全体'!H17/'1.全体'!F17,0))</f>
        <v>-</v>
      </c>
      <c r="I16" s="375"/>
      <c r="J16" s="33" t="str">
        <f>IF(ISTEXT('1.全体'!N17),'1.全体'!N17,ROUND('1.全体'!N17/'1.全体'!J17,0))</f>
        <v>-</v>
      </c>
      <c r="K16" s="34"/>
      <c r="L16" s="374" t="str">
        <f>IF(ISTEXT('1.全体'!L17),'1.全体'!L17,ROUND('1.全体'!L17/'1.全体'!J17,1))</f>
        <v>-</v>
      </c>
      <c r="M16" s="374"/>
      <c r="N16" s="34" t="str">
        <f>IF(ISTEXT(L16),L16,ROUND('1.全体'!N17/'1.全体'!L17,0))</f>
        <v>-</v>
      </c>
      <c r="O16" s="375"/>
      <c r="P16" s="33" t="str">
        <f>IF(ISTEXT('1.全体'!T17),'1.全体'!T17,ROUND('1.全体'!T17/'1.全体'!P17,0))</f>
        <v>-</v>
      </c>
      <c r="Q16" s="34"/>
      <c r="R16" s="374" t="str">
        <f>IF(ISTEXT('1.全体'!R17),'1.全体'!R17,ROUND('1.全体'!R17/'1.全体'!P17,1))</f>
        <v>-</v>
      </c>
      <c r="S16" s="374"/>
      <c r="T16" s="34" t="str">
        <f>IF(ISTEXT(R16),R16,ROUND('1.全体'!T17/'1.全体'!R17,0))</f>
        <v>-</v>
      </c>
      <c r="U16" s="375"/>
      <c r="V16" s="33" t="str">
        <f>IF(ISTEXT('1.全体'!Z17),'1.全体'!Z17,ROUND('1.全体'!Z17/'1.全体'!V17,0))</f>
        <v>-</v>
      </c>
      <c r="W16" s="34"/>
      <c r="X16" s="374" t="str">
        <f>IF(ISTEXT('1.全体'!X17),'1.全体'!X17,ROUND('1.全体'!X17/'1.全体'!V17,1))</f>
        <v>-</v>
      </c>
      <c r="Y16" s="374"/>
      <c r="Z16" s="34" t="str">
        <f>IF(ISTEXT(X16),X16,ROUND('1.全体'!Z17/'1.全体'!X17,0))</f>
        <v>-</v>
      </c>
      <c r="AA16" s="375"/>
      <c r="AB16" s="33" t="str">
        <f>IF(ISTEXT('1.全体'!AF17),'1.全体'!AF17,ROUND('1.全体'!AF17/'1.全体'!AB17,0))</f>
        <v>-</v>
      </c>
      <c r="AC16" s="34"/>
      <c r="AD16" s="374" t="str">
        <f>IF(ISTEXT('1.全体'!AD17),'1.全体'!AD17,ROUND('1.全体'!AD17/'1.全体'!AB17,1))</f>
        <v>-</v>
      </c>
      <c r="AE16" s="374"/>
      <c r="AF16" s="34" t="str">
        <f>IF(ISTEXT(AD16),AD16,ROUND('1.全体'!AF17/'1.全体'!AD17,0))</f>
        <v>-</v>
      </c>
      <c r="AG16" s="376"/>
      <c r="AH16" s="33">
        <f>IF(ISTEXT('1.全体'!AL17),'1.全体'!AL17,'1.全体'!AL17/'1.全体'!AH17)</f>
        <v>33745</v>
      </c>
      <c r="AI16" s="34"/>
      <c r="AJ16" s="374">
        <f>IF(ISTEXT('1.全体'!AJ17),'1.全体'!AJ17,'1.全体'!AJ17/'1.全体'!AH17)</f>
        <v>7</v>
      </c>
      <c r="AK16" s="374"/>
      <c r="AL16" s="34">
        <f>IF(ISTEXT(AJ16),AJ16,'1.全体'!AL17/'1.全体'!AJ17)</f>
        <v>4820.7142857142853</v>
      </c>
      <c r="AM16" s="375"/>
      <c r="AN16" s="33">
        <f>IF(ISTEXT('1.全体'!AR17),'1.全体'!AR17,'1.全体'!AR17/'1.全体'!AN17)</f>
        <v>25712</v>
      </c>
      <c r="AO16" s="34"/>
      <c r="AP16" s="374">
        <f>IF(ISTEXT('1.全体'!AP17),'1.全体'!AP17,'1.全体'!AP17/'1.全体'!AN17)</f>
        <v>4</v>
      </c>
      <c r="AQ16" s="374"/>
      <c r="AR16" s="34">
        <f>IF(ISTEXT(AP16),AP16,'1.全体'!AR17/'1.全体'!AP17)</f>
        <v>6428</v>
      </c>
      <c r="AS16" s="375"/>
      <c r="AT16" s="33">
        <f>IF(ISTEXT('1.全体'!AX17),'1.全体'!AX17,'1.全体'!AX17/'1.全体'!AT17)</f>
        <v>40348</v>
      </c>
      <c r="AU16" s="34"/>
      <c r="AV16" s="374">
        <f>IF(ISTEXT('1.全体'!AV17),'1.全体'!AV17,'1.全体'!AV17/'1.全体'!AT17)</f>
        <v>4</v>
      </c>
      <c r="AW16" s="374"/>
      <c r="AX16" s="34">
        <f>IF(ISTEXT(AV16),AV16,'1.全体'!AX17/'1.全体'!AV17)</f>
        <v>10087</v>
      </c>
      <c r="AY16" s="375"/>
      <c r="AZ16" s="33" t="s">
        <v>354</v>
      </c>
      <c r="BA16" s="34"/>
      <c r="BB16" s="374">
        <v>24</v>
      </c>
      <c r="BC16" s="374"/>
      <c r="BD16" s="374" t="s">
        <v>354</v>
      </c>
      <c r="BE16" s="375"/>
      <c r="BF16" s="33" t="s">
        <v>354</v>
      </c>
      <c r="BG16" s="34"/>
      <c r="BH16" s="374">
        <v>22</v>
      </c>
      <c r="BI16" s="374"/>
      <c r="BJ16" s="374" t="s">
        <v>354</v>
      </c>
      <c r="BK16" s="375"/>
      <c r="BL16" s="33" t="s">
        <v>354</v>
      </c>
      <c r="BM16" s="34"/>
      <c r="BN16" s="374">
        <v>21</v>
      </c>
      <c r="BO16" s="374"/>
      <c r="BP16" s="34" t="s">
        <v>355</v>
      </c>
      <c r="BQ16" s="377"/>
      <c r="BR16" s="33" t="s">
        <v>354</v>
      </c>
      <c r="BS16" s="34"/>
      <c r="BT16" s="374">
        <v>23</v>
      </c>
      <c r="BU16" s="374"/>
      <c r="BV16" s="34" t="s">
        <v>354</v>
      </c>
      <c r="BW16" s="377"/>
      <c r="BX16" s="33" t="s">
        <v>354</v>
      </c>
      <c r="BY16" s="34"/>
      <c r="BZ16" s="374">
        <v>23</v>
      </c>
      <c r="CA16" s="374"/>
      <c r="CB16" s="34" t="s">
        <v>386</v>
      </c>
      <c r="CC16" s="377"/>
      <c r="CD16" s="17">
        <v>17</v>
      </c>
    </row>
    <row r="17" spans="1:82" ht="22.5" customHeight="1" x14ac:dyDescent="0.15">
      <c r="A17" s="17">
        <v>18</v>
      </c>
      <c r="B17" s="28" t="s">
        <v>77</v>
      </c>
      <c r="C17" s="42"/>
      <c r="D17" s="33">
        <f>IF(ISTEXT('1.全体'!H18),'1.全体'!H18,ROUND('1.全体'!H18/'1.全体'!D18,0))</f>
        <v>55320</v>
      </c>
      <c r="E17" s="34"/>
      <c r="F17" s="374">
        <f>IF(ISTEXT('1.全体'!F18),'1.全体'!F18,ROUND('1.全体'!F18/'1.全体'!D18,1))</f>
        <v>29.8</v>
      </c>
      <c r="G17" s="374"/>
      <c r="H17" s="34">
        <f>IF(ISTEXT(F17),F17,ROUND('1.全体'!H18/'1.全体'!F18,0))</f>
        <v>1859</v>
      </c>
      <c r="I17" s="375"/>
      <c r="J17" s="33">
        <f>IF(ISTEXT('1.全体'!N18),'1.全体'!N18,ROUND('1.全体'!N18/'1.全体'!J18,0))</f>
        <v>59630</v>
      </c>
      <c r="K17" s="34"/>
      <c r="L17" s="374">
        <f>IF(ISTEXT('1.全体'!L18),'1.全体'!L18,ROUND('1.全体'!L18/'1.全体'!J18,1))</f>
        <v>32.4</v>
      </c>
      <c r="M17" s="374"/>
      <c r="N17" s="34">
        <f>IF(ISTEXT(L17),L17,ROUND('1.全体'!N18/'1.全体'!L18,0))</f>
        <v>1840</v>
      </c>
      <c r="O17" s="375"/>
      <c r="P17" s="33">
        <f>IF(ISTEXT('1.全体'!T18),'1.全体'!T18,ROUND('1.全体'!T18/'1.全体'!P18,0))</f>
        <v>62244</v>
      </c>
      <c r="Q17" s="34"/>
      <c r="R17" s="374">
        <f>IF(ISTEXT('1.全体'!R18),'1.全体'!R18,ROUND('1.全体'!R18/'1.全体'!P18,1))</f>
        <v>32.5</v>
      </c>
      <c r="S17" s="374"/>
      <c r="T17" s="34">
        <f>IF(ISTEXT(R17),R17,ROUND('1.全体'!T18/'1.全体'!R18,0))</f>
        <v>1914</v>
      </c>
      <c r="U17" s="375"/>
      <c r="V17" s="33">
        <f>IF(ISTEXT('1.全体'!Z18),'1.全体'!Z18,ROUND('1.全体'!Z18/'1.全体'!V18,0))</f>
        <v>65007</v>
      </c>
      <c r="W17" s="34"/>
      <c r="X17" s="374">
        <f>IF(ISTEXT('1.全体'!X18),'1.全体'!X18,ROUND('1.全体'!X18/'1.全体'!V18,1))</f>
        <v>33.299999999999997</v>
      </c>
      <c r="Y17" s="374"/>
      <c r="Z17" s="34">
        <f>IF(ISTEXT(X17),X17,ROUND('1.全体'!Z18/'1.全体'!X18,0))</f>
        <v>1955</v>
      </c>
      <c r="AA17" s="375"/>
      <c r="AB17" s="33">
        <f>IF(ISTEXT('1.全体'!AF18),'1.全体'!AF18,ROUND('1.全体'!AF18/'1.全体'!AB18,0))</f>
        <v>70986</v>
      </c>
      <c r="AC17" s="34"/>
      <c r="AD17" s="374">
        <f>IF(ISTEXT('1.全体'!AD18),'1.全体'!AD18,ROUND('1.全体'!AD18/'1.全体'!AB18,1))</f>
        <v>33.799999999999997</v>
      </c>
      <c r="AE17" s="374"/>
      <c r="AF17" s="34">
        <f>IF(ISTEXT(AD17),AD17,ROUND('1.全体'!AF18/'1.全体'!AD18,0))</f>
        <v>2098</v>
      </c>
      <c r="AG17" s="376"/>
      <c r="AH17" s="33">
        <f>IF(ISTEXT('1.全体'!AL18),'1.全体'!AL18,'1.全体'!AL18/'1.全体'!AH18)</f>
        <v>76618.736842105267</v>
      </c>
      <c r="AI17" s="34"/>
      <c r="AJ17" s="374">
        <f>IF(ISTEXT('1.全体'!AJ18),'1.全体'!AJ18,'1.全体'!AJ18/'1.全体'!AH18)</f>
        <v>34.842105263157897</v>
      </c>
      <c r="AK17" s="374"/>
      <c r="AL17" s="34">
        <f>IF(ISTEXT(AJ17),AJ17,'1.全体'!AL18/'1.全体'!AJ18)</f>
        <v>2199.0271903323264</v>
      </c>
      <c r="AM17" s="375"/>
      <c r="AN17" s="33">
        <f>IF(ISTEXT('1.全体'!AR18),'1.全体'!AR18,'1.全体'!AR18/'1.全体'!AN18)</f>
        <v>73477.368421052626</v>
      </c>
      <c r="AO17" s="34"/>
      <c r="AP17" s="374">
        <f>IF(ISTEXT('1.全体'!AP18),'1.全体'!AP18,'1.全体'!AP18/'1.全体'!AN18)</f>
        <v>32.89473684210526</v>
      </c>
      <c r="AQ17" s="374"/>
      <c r="AR17" s="34">
        <f>IF(ISTEXT(AP17),AP17,'1.全体'!AR18/'1.全体'!AP18)</f>
        <v>2233.712</v>
      </c>
      <c r="AS17" s="375"/>
      <c r="AT17" s="33">
        <f>IF(ISTEXT('1.全体'!AX18),'1.全体'!AX18,'1.全体'!AX18/'1.全体'!AT18)</f>
        <v>72964.529411764699</v>
      </c>
      <c r="AU17" s="34"/>
      <c r="AV17" s="374">
        <f>IF(ISTEXT('1.全体'!AV18),'1.全体'!AV18,'1.全体'!AV18/'1.全体'!AT18)</f>
        <v>33.235294117647058</v>
      </c>
      <c r="AW17" s="374"/>
      <c r="AX17" s="34">
        <f>IF(ISTEXT(AV17),AV17,'1.全体'!AX18/'1.全体'!AV18)</f>
        <v>2195.3929203539824</v>
      </c>
      <c r="AY17" s="375"/>
      <c r="AZ17" s="33">
        <v>99167.0625</v>
      </c>
      <c r="BA17" s="34"/>
      <c r="BB17" s="374">
        <v>41.1875</v>
      </c>
      <c r="BC17" s="374"/>
      <c r="BD17" s="34">
        <v>2407.6980273141121</v>
      </c>
      <c r="BE17" s="375"/>
      <c r="BF17" s="33">
        <v>101470.35294117648</v>
      </c>
      <c r="BG17" s="34"/>
      <c r="BH17" s="374">
        <v>40.294117647058826</v>
      </c>
      <c r="BI17" s="374"/>
      <c r="BJ17" s="34">
        <v>2518.2423357664234</v>
      </c>
      <c r="BK17" s="375"/>
      <c r="BL17" s="33">
        <v>96394.470588235301</v>
      </c>
      <c r="BM17" s="34"/>
      <c r="BN17" s="374">
        <v>44.705882352941174</v>
      </c>
      <c r="BO17" s="374"/>
      <c r="BP17" s="34">
        <v>2156.1921052631578</v>
      </c>
      <c r="BQ17" s="377"/>
      <c r="BR17" s="33">
        <v>116410.25</v>
      </c>
      <c r="BS17" s="34"/>
      <c r="BT17" s="374">
        <v>46.8125</v>
      </c>
      <c r="BU17" s="374"/>
      <c r="BV17" s="34">
        <v>2486.7343124165554</v>
      </c>
      <c r="BW17" s="377"/>
      <c r="BX17" s="33">
        <v>125863.46666666666</v>
      </c>
      <c r="BY17" s="34"/>
      <c r="BZ17" s="374">
        <v>50.93333333333333</v>
      </c>
      <c r="CA17" s="374"/>
      <c r="CB17" s="34">
        <v>2471.1413612565443</v>
      </c>
      <c r="CC17" s="377"/>
      <c r="CD17" s="17">
        <v>18</v>
      </c>
    </row>
    <row r="18" spans="1:82" ht="22.5" customHeight="1" x14ac:dyDescent="0.15">
      <c r="A18" s="17">
        <v>19</v>
      </c>
      <c r="B18" s="28" t="s">
        <v>78</v>
      </c>
      <c r="C18" s="42"/>
      <c r="D18" s="33">
        <f>IF(ISTEXT('1.全体'!H19),'1.全体'!H19,ROUND('1.全体'!H19/'1.全体'!D19,0))</f>
        <v>61623</v>
      </c>
      <c r="E18" s="34"/>
      <c r="F18" s="374">
        <f>IF(ISTEXT('1.全体'!F19),'1.全体'!F19,ROUND('1.全体'!F19/'1.全体'!D19,1))</f>
        <v>39</v>
      </c>
      <c r="G18" s="374"/>
      <c r="H18" s="34">
        <f>IF(ISTEXT(F18),F18,ROUND('1.全体'!H19/'1.全体'!F19,0))</f>
        <v>1580</v>
      </c>
      <c r="I18" s="375"/>
      <c r="J18" s="33">
        <f>IF(ISTEXT('1.全体'!N19),'1.全体'!N19,ROUND('1.全体'!N19/'1.全体'!J19,0))</f>
        <v>72134</v>
      </c>
      <c r="K18" s="34"/>
      <c r="L18" s="374">
        <f>IF(ISTEXT('1.全体'!L19),'1.全体'!L19,ROUND('1.全体'!L19/'1.全体'!J19,1))</f>
        <v>45.3</v>
      </c>
      <c r="M18" s="374"/>
      <c r="N18" s="34">
        <f>IF(ISTEXT(L18),L18,ROUND('1.全体'!N19/'1.全体'!L19,0))</f>
        <v>1593</v>
      </c>
      <c r="O18" s="375"/>
      <c r="P18" s="33">
        <f>IF(ISTEXT('1.全体'!T19),'1.全体'!T19,ROUND('1.全体'!T19/'1.全体'!P19,0))</f>
        <v>58011</v>
      </c>
      <c r="Q18" s="34"/>
      <c r="R18" s="374">
        <f>IF(ISTEXT('1.全体'!R19),'1.全体'!R19,ROUND('1.全体'!R19/'1.全体'!P19,1))</f>
        <v>40.6</v>
      </c>
      <c r="S18" s="374"/>
      <c r="T18" s="34">
        <f>IF(ISTEXT(R18),R18,ROUND('1.全体'!T19/'1.全体'!R19,0))</f>
        <v>1428</v>
      </c>
      <c r="U18" s="375"/>
      <c r="V18" s="33">
        <f>IF(ISTEXT('1.全体'!Z19),'1.全体'!Z19,ROUND('1.全体'!Z19/'1.全体'!V19,0))</f>
        <v>68762</v>
      </c>
      <c r="W18" s="34"/>
      <c r="X18" s="374">
        <f>IF(ISTEXT('1.全体'!X19),'1.全体'!X19,ROUND('1.全体'!X19/'1.全体'!V19,1))</f>
        <v>43.7</v>
      </c>
      <c r="Y18" s="374"/>
      <c r="Z18" s="34">
        <f>IF(ISTEXT(X18),X18,ROUND('1.全体'!Z19/'1.全体'!X19,0))</f>
        <v>1573</v>
      </c>
      <c r="AA18" s="375"/>
      <c r="AB18" s="33">
        <f>IF(ISTEXT('1.全体'!AF19),'1.全体'!AF19,ROUND('1.全体'!AF19/'1.全体'!AB19,0))</f>
        <v>74189</v>
      </c>
      <c r="AC18" s="34"/>
      <c r="AD18" s="374">
        <f>IF(ISTEXT('1.全体'!AD19),'1.全体'!AD19,ROUND('1.全体'!AD19/'1.全体'!AB19,1))</f>
        <v>56.8</v>
      </c>
      <c r="AE18" s="374"/>
      <c r="AF18" s="34">
        <f>IF(ISTEXT(AD18),AD18,ROUND('1.全体'!AF19/'1.全体'!AD19,0))</f>
        <v>1305</v>
      </c>
      <c r="AG18" s="376"/>
      <c r="AH18" s="33">
        <f>IF(ISTEXT('1.全体'!AL19),'1.全体'!AL19,'1.全体'!AL19/'1.全体'!AH19)</f>
        <v>97976.8</v>
      </c>
      <c r="AI18" s="34"/>
      <c r="AJ18" s="374">
        <f>IF(ISTEXT('1.全体'!AJ19),'1.全体'!AJ19,'1.全体'!AJ19/'1.全体'!AH19)</f>
        <v>65.400000000000006</v>
      </c>
      <c r="AK18" s="374"/>
      <c r="AL18" s="34">
        <f>IF(ISTEXT(AJ18),AJ18,'1.全体'!AL19/'1.全体'!AJ19)</f>
        <v>1498.1162079510702</v>
      </c>
      <c r="AM18" s="375"/>
      <c r="AN18" s="33">
        <f>IF(ISTEXT('1.全体'!AR19),'1.全体'!AR19,'1.全体'!AR19/'1.全体'!AN19)</f>
        <v>96970.8</v>
      </c>
      <c r="AO18" s="34"/>
      <c r="AP18" s="374">
        <f>IF(ISTEXT('1.全体'!AP19),'1.全体'!AP19,'1.全体'!AP19/'1.全体'!AN19)</f>
        <v>62.8</v>
      </c>
      <c r="AQ18" s="374"/>
      <c r="AR18" s="34">
        <f>IF(ISTEXT(AP18),AP18,'1.全体'!AR19/'1.全体'!AP19)</f>
        <v>1544.1210191082803</v>
      </c>
      <c r="AS18" s="375"/>
      <c r="AT18" s="33">
        <f>IF(ISTEXT('1.全体'!AX19),'1.全体'!AX19,'1.全体'!AX19/'1.全体'!AT19)</f>
        <v>86459.6</v>
      </c>
      <c r="AU18" s="34"/>
      <c r="AV18" s="374">
        <f>IF(ISTEXT('1.全体'!AV19),'1.全体'!AV19,'1.全体'!AV19/'1.全体'!AT19)</f>
        <v>40.4</v>
      </c>
      <c r="AW18" s="374"/>
      <c r="AX18" s="34">
        <f>IF(ISTEXT(AV18),AV18,'1.全体'!AX19/'1.全体'!AV19)</f>
        <v>2140.0891089108909</v>
      </c>
      <c r="AY18" s="375"/>
      <c r="AZ18" s="33">
        <v>94599</v>
      </c>
      <c r="BA18" s="34"/>
      <c r="BB18" s="374">
        <v>52.75</v>
      </c>
      <c r="BC18" s="374"/>
      <c r="BD18" s="34">
        <v>1793.345971563981</v>
      </c>
      <c r="BE18" s="375"/>
      <c r="BF18" s="33">
        <v>54817.5</v>
      </c>
      <c r="BG18" s="34"/>
      <c r="BH18" s="374">
        <v>45</v>
      </c>
      <c r="BI18" s="374"/>
      <c r="BJ18" s="34">
        <v>1218.1666666666667</v>
      </c>
      <c r="BK18" s="375"/>
      <c r="BL18" s="33">
        <v>86210.5</v>
      </c>
      <c r="BM18" s="34"/>
      <c r="BN18" s="374">
        <v>54</v>
      </c>
      <c r="BO18" s="374"/>
      <c r="BP18" s="34">
        <v>1596.4907407407406</v>
      </c>
      <c r="BQ18" s="377"/>
      <c r="BR18" s="33">
        <v>86334</v>
      </c>
      <c r="BS18" s="34"/>
      <c r="BT18" s="374">
        <v>54.75</v>
      </c>
      <c r="BU18" s="374"/>
      <c r="BV18" s="34">
        <v>1576.8767123287671</v>
      </c>
      <c r="BW18" s="377"/>
      <c r="BX18" s="33">
        <v>88757</v>
      </c>
      <c r="BY18" s="34"/>
      <c r="BZ18" s="374">
        <v>54.75</v>
      </c>
      <c r="CA18" s="374"/>
      <c r="CB18" s="34">
        <v>1621.1324200913241</v>
      </c>
      <c r="CC18" s="377"/>
      <c r="CD18" s="17">
        <v>19</v>
      </c>
    </row>
    <row r="19" spans="1:82" ht="22.5" customHeight="1" x14ac:dyDescent="0.15">
      <c r="A19" s="17">
        <v>20</v>
      </c>
      <c r="B19" s="28" t="s">
        <v>79</v>
      </c>
      <c r="C19" s="42"/>
      <c r="D19" s="33">
        <f>IF(ISTEXT('1.全体'!H20),'1.全体'!H20,ROUND('1.全体'!H20/'1.全体'!D20,0))</f>
        <v>1000</v>
      </c>
      <c r="E19" s="34"/>
      <c r="F19" s="374">
        <f>IF(ISTEXT('1.全体'!F20),'1.全体'!F20,ROUND('1.全体'!F20/'1.全体'!D20,1))</f>
        <v>6</v>
      </c>
      <c r="G19" s="374"/>
      <c r="H19" s="34">
        <f>IF(ISTEXT(F19),F19,ROUND('1.全体'!H20/'1.全体'!F20,0))</f>
        <v>167</v>
      </c>
      <c r="I19" s="375"/>
      <c r="J19" s="33">
        <f>IF(ISTEXT('1.全体'!N20),'1.全体'!N20,ROUND('1.全体'!N20/'1.全体'!J20,0))</f>
        <v>1225</v>
      </c>
      <c r="K19" s="34"/>
      <c r="L19" s="374">
        <f>IF(ISTEXT('1.全体'!L20),'1.全体'!L20,ROUND('1.全体'!L20/'1.全体'!J20,1))</f>
        <v>8</v>
      </c>
      <c r="M19" s="374"/>
      <c r="N19" s="34">
        <f>IF(ISTEXT(L19),L19,ROUND('1.全体'!N20/'1.全体'!L20,0))</f>
        <v>153</v>
      </c>
      <c r="O19" s="375"/>
      <c r="P19" s="33" t="str">
        <f>IF(ISTEXT('1.全体'!T20),'1.全体'!T20,ROUND('1.全体'!T20/'1.全体'!P20,0))</f>
        <v>-</v>
      </c>
      <c r="Q19" s="34"/>
      <c r="R19" s="374" t="str">
        <f>IF(ISTEXT('1.全体'!R20),'1.全体'!R20,ROUND('1.全体'!R20/'1.全体'!P20,1))</f>
        <v>-</v>
      </c>
      <c r="S19" s="374"/>
      <c r="T19" s="34" t="str">
        <f>IF(ISTEXT(R19),R19,ROUND('1.全体'!T20/'1.全体'!R20,0))</f>
        <v>-</v>
      </c>
      <c r="U19" s="375"/>
      <c r="V19" s="33" t="str">
        <f>IF(ISTEXT('1.全体'!Z20),'1.全体'!Z20,ROUND('1.全体'!Z20/'1.全体'!V20,0))</f>
        <v>-</v>
      </c>
      <c r="W19" s="34"/>
      <c r="X19" s="374" t="str">
        <f>IF(ISTEXT('1.全体'!X20),'1.全体'!X20,ROUND('1.全体'!X20/'1.全体'!V20,1))</f>
        <v>-</v>
      </c>
      <c r="Y19" s="374"/>
      <c r="Z19" s="34" t="str">
        <f>IF(ISTEXT(X19),X19,ROUND('1.全体'!Z20/'1.全体'!X20,0))</f>
        <v>-</v>
      </c>
      <c r="AA19" s="375"/>
      <c r="AB19" s="33" t="str">
        <f>IF(ISTEXT('1.全体'!AF20),'1.全体'!AF20,ROUND('1.全体'!AF20/'1.全体'!AB20,0))</f>
        <v>-</v>
      </c>
      <c r="AC19" s="34"/>
      <c r="AD19" s="374" t="str">
        <f>IF(ISTEXT('1.全体'!AD20),'1.全体'!AD20,ROUND('1.全体'!AD20/'1.全体'!AB20,1))</f>
        <v>-</v>
      </c>
      <c r="AE19" s="374"/>
      <c r="AF19" s="34" t="str">
        <f>IF(ISTEXT(AD19),AD19,ROUND('1.全体'!AF20/'1.全体'!AD20,0))</f>
        <v>-</v>
      </c>
      <c r="AG19" s="376"/>
      <c r="AH19" s="33" t="str">
        <f>IF(ISTEXT('1.全体'!AL20),'1.全体'!AL20,'1.全体'!AL20/'1.全体'!AH20)</f>
        <v>-</v>
      </c>
      <c r="AI19" s="34"/>
      <c r="AJ19" s="374" t="str">
        <f>IF(ISTEXT('1.全体'!AJ20),'1.全体'!AJ20,'1.全体'!AJ20/'1.全体'!AH20)</f>
        <v>-</v>
      </c>
      <c r="AK19" s="374"/>
      <c r="AL19" s="34" t="str">
        <f>IF(ISTEXT(AJ19),AJ19,'1.全体'!AL20/'1.全体'!AJ20)</f>
        <v>-</v>
      </c>
      <c r="AM19" s="375"/>
      <c r="AN19" s="33" t="str">
        <f>IF(ISTEXT('1.全体'!AR20),'1.全体'!AR20,'1.全体'!AR20/'1.全体'!AN20)</f>
        <v>-</v>
      </c>
      <c r="AO19" s="34"/>
      <c r="AP19" s="374" t="str">
        <f>IF(ISTEXT('1.全体'!AP20),'1.全体'!AP20,'1.全体'!AP20/'1.全体'!AN20)</f>
        <v>-</v>
      </c>
      <c r="AQ19" s="374"/>
      <c r="AR19" s="34" t="str">
        <f>IF(ISTEXT(AP19),AP19,'1.全体'!AR20/'1.全体'!AP20)</f>
        <v>-</v>
      </c>
      <c r="AS19" s="375"/>
      <c r="AT19" s="33" t="str">
        <f>IF(ISTEXT('1.全体'!AX20),'1.全体'!AX20,'1.全体'!AX20/'1.全体'!AT20)</f>
        <v>-</v>
      </c>
      <c r="AU19" s="34"/>
      <c r="AV19" s="374" t="str">
        <f>IF(ISTEXT('1.全体'!AV20),'1.全体'!AV20,'1.全体'!AV20/'1.全体'!AT20)</f>
        <v>-</v>
      </c>
      <c r="AW19" s="374"/>
      <c r="AX19" s="34" t="str">
        <f>IF(ISTEXT(AV19),AV19,'1.全体'!AX20/'1.全体'!AV20)</f>
        <v>-</v>
      </c>
      <c r="AY19" s="375"/>
      <c r="AZ19" s="33" t="s">
        <v>32</v>
      </c>
      <c r="BA19" s="34"/>
      <c r="BB19" s="374" t="s">
        <v>32</v>
      </c>
      <c r="BC19" s="374"/>
      <c r="BD19" s="34" t="s">
        <v>32</v>
      </c>
      <c r="BE19" s="375"/>
      <c r="BF19" s="33" t="s">
        <v>32</v>
      </c>
      <c r="BG19" s="34"/>
      <c r="BH19" s="374" t="s">
        <v>32</v>
      </c>
      <c r="BI19" s="374"/>
      <c r="BJ19" s="34" t="s">
        <v>32</v>
      </c>
      <c r="BK19" s="375"/>
      <c r="BL19" s="33" t="s">
        <v>32</v>
      </c>
      <c r="BM19" s="34"/>
      <c r="BN19" s="374" t="s">
        <v>32</v>
      </c>
      <c r="BO19" s="374"/>
      <c r="BP19" s="34" t="s">
        <v>32</v>
      </c>
      <c r="BQ19" s="377"/>
      <c r="BR19" s="33" t="s">
        <v>32</v>
      </c>
      <c r="BS19" s="34"/>
      <c r="BT19" s="374" t="s">
        <v>32</v>
      </c>
      <c r="BU19" s="374"/>
      <c r="BV19" s="34" t="s">
        <v>32</v>
      </c>
      <c r="BW19" s="377"/>
      <c r="BX19" s="33" t="s">
        <v>32</v>
      </c>
      <c r="BY19" s="34"/>
      <c r="BZ19" s="374" t="s">
        <v>32</v>
      </c>
      <c r="CA19" s="374"/>
      <c r="CB19" s="34" t="s">
        <v>32</v>
      </c>
      <c r="CC19" s="377"/>
      <c r="CD19" s="17">
        <v>20</v>
      </c>
    </row>
    <row r="20" spans="1:82" ht="22.5" customHeight="1" x14ac:dyDescent="0.15">
      <c r="A20" s="17">
        <v>21</v>
      </c>
      <c r="B20" s="28" t="s">
        <v>80</v>
      </c>
      <c r="C20" s="42"/>
      <c r="D20" s="33">
        <f>IF(ISTEXT('1.全体'!H21),'1.全体'!H21,ROUND('1.全体'!H21/'1.全体'!D21,0))</f>
        <v>25358</v>
      </c>
      <c r="E20" s="34"/>
      <c r="F20" s="374">
        <f>IF(ISTEXT('1.全体'!F21),'1.全体'!F21,ROUND('1.全体'!F21/'1.全体'!D21,1))</f>
        <v>10.9</v>
      </c>
      <c r="G20" s="374"/>
      <c r="H20" s="34">
        <f>IF(ISTEXT(F20),F20,ROUND('1.全体'!H21/'1.全体'!F21,0))</f>
        <v>2318</v>
      </c>
      <c r="I20" s="375"/>
      <c r="J20" s="33">
        <f>IF(ISTEXT('1.全体'!N21),'1.全体'!N21,ROUND('1.全体'!N21/'1.全体'!J21,0))</f>
        <v>22972</v>
      </c>
      <c r="K20" s="34"/>
      <c r="L20" s="374">
        <f>IF(ISTEXT('1.全体'!L21),'1.全体'!L21,ROUND('1.全体'!L21/'1.全体'!J21,1))</f>
        <v>10.199999999999999</v>
      </c>
      <c r="M20" s="374"/>
      <c r="N20" s="34">
        <f>IF(ISTEXT(L20),L20,ROUND('1.全体'!N21/'1.全体'!L21,0))</f>
        <v>2244</v>
      </c>
      <c r="O20" s="375"/>
      <c r="P20" s="33">
        <f>IF(ISTEXT('1.全体'!T21),'1.全体'!T21,ROUND('1.全体'!T21/'1.全体'!P21,0))</f>
        <v>20895</v>
      </c>
      <c r="Q20" s="34"/>
      <c r="R20" s="374">
        <f>IF(ISTEXT('1.全体'!R21),'1.全体'!R21,ROUND('1.全体'!R21/'1.全体'!P21,1))</f>
        <v>9.9</v>
      </c>
      <c r="S20" s="374"/>
      <c r="T20" s="34">
        <f>IF(ISTEXT(R20),R20,ROUND('1.全体'!T21/'1.全体'!R21,0))</f>
        <v>2120</v>
      </c>
      <c r="U20" s="375"/>
      <c r="V20" s="33">
        <f>IF(ISTEXT('1.全体'!Z21),'1.全体'!Z21,ROUND('1.全体'!Z21/'1.全体'!V21,0))</f>
        <v>26753</v>
      </c>
      <c r="W20" s="34"/>
      <c r="X20" s="374">
        <f>IF(ISTEXT('1.全体'!X21),'1.全体'!X21,ROUND('1.全体'!X21/'1.全体'!V21,1))</f>
        <v>12.2</v>
      </c>
      <c r="Y20" s="374"/>
      <c r="Z20" s="34">
        <f>IF(ISTEXT(X20),X20,ROUND('1.全体'!Z21/'1.全体'!X21,0))</f>
        <v>2193</v>
      </c>
      <c r="AA20" s="375"/>
      <c r="AB20" s="33">
        <f>IF(ISTEXT('1.全体'!AF21),'1.全体'!AF21,ROUND('1.全体'!AF21/'1.全体'!AB21,0))</f>
        <v>26390</v>
      </c>
      <c r="AC20" s="34"/>
      <c r="AD20" s="374">
        <f>IF(ISTEXT('1.全体'!AD21),'1.全体'!AD21,ROUND('1.全体'!AD21/'1.全体'!AB21,1))</f>
        <v>10.8</v>
      </c>
      <c r="AE20" s="374"/>
      <c r="AF20" s="34">
        <f>IF(ISTEXT(AD20),AD20,ROUND('1.全体'!AF21/'1.全体'!AD21,0))</f>
        <v>2455</v>
      </c>
      <c r="AG20" s="376"/>
      <c r="AH20" s="33">
        <f>IF(ISTEXT('1.全体'!AL21),'1.全体'!AL21,'1.全体'!AL21/'1.全体'!AH21)</f>
        <v>25368.272727272728</v>
      </c>
      <c r="AI20" s="34"/>
      <c r="AJ20" s="374">
        <f>IF(ISTEXT('1.全体'!AJ21),'1.全体'!AJ21,'1.全体'!AJ21/'1.全体'!AH21)</f>
        <v>10.363636363636363</v>
      </c>
      <c r="AK20" s="374"/>
      <c r="AL20" s="34">
        <f>IF(ISTEXT(AJ20),AJ20,'1.全体'!AL21/'1.全体'!AJ21)</f>
        <v>2447.8157894736842</v>
      </c>
      <c r="AM20" s="375"/>
      <c r="AN20" s="33">
        <f>IF(ISTEXT('1.全体'!AR21),'1.全体'!AR21,'1.全体'!AR21/'1.全体'!AN21)</f>
        <v>26869.384615384617</v>
      </c>
      <c r="AO20" s="34"/>
      <c r="AP20" s="374">
        <f>IF(ISTEXT('1.全体'!AP21),'1.全体'!AP21,'1.全体'!AP21/'1.全体'!AN21)</f>
        <v>10.461538461538462</v>
      </c>
      <c r="AQ20" s="374"/>
      <c r="AR20" s="34">
        <f>IF(ISTEXT(AP20),AP20,'1.全体'!AR21/'1.全体'!AP21)</f>
        <v>2568.3970588235293</v>
      </c>
      <c r="AS20" s="375"/>
      <c r="AT20" s="33">
        <f>IF(ISTEXT('1.全体'!AX21),'1.全体'!AX21,'1.全体'!AX21/'1.全体'!AT21)</f>
        <v>28497.599999999999</v>
      </c>
      <c r="AU20" s="34"/>
      <c r="AV20" s="374">
        <f>IF(ISTEXT('1.全体'!AV21),'1.全体'!AV21,'1.全体'!AV21/'1.全体'!AT21)</f>
        <v>10.6</v>
      </c>
      <c r="AW20" s="374"/>
      <c r="AX20" s="34">
        <f>IF(ISTEXT(AV20),AV20,'1.全体'!AX21/'1.全体'!AV21)</f>
        <v>2688.4528301886794</v>
      </c>
      <c r="AY20" s="375"/>
      <c r="AZ20" s="33">
        <v>42677.7</v>
      </c>
      <c r="BA20" s="34"/>
      <c r="BB20" s="374">
        <v>9.4</v>
      </c>
      <c r="BC20" s="374"/>
      <c r="BD20" s="34">
        <v>4540.1808510638302</v>
      </c>
      <c r="BE20" s="375"/>
      <c r="BF20" s="33">
        <v>41449.230769230766</v>
      </c>
      <c r="BG20" s="34"/>
      <c r="BH20" s="374">
        <v>8.7692307692307701</v>
      </c>
      <c r="BI20" s="374"/>
      <c r="BJ20" s="34">
        <v>4726.666666666667</v>
      </c>
      <c r="BK20" s="375"/>
      <c r="BL20" s="33">
        <v>49656.222222222219</v>
      </c>
      <c r="BM20" s="34"/>
      <c r="BN20" s="374">
        <v>11.666666666666666</v>
      </c>
      <c r="BO20" s="374"/>
      <c r="BP20" s="34">
        <v>4256.2476190476191</v>
      </c>
      <c r="BQ20" s="377"/>
      <c r="BR20" s="33">
        <v>52839.222222222219</v>
      </c>
      <c r="BS20" s="34"/>
      <c r="BT20" s="374">
        <v>11.888888888888889</v>
      </c>
      <c r="BU20" s="374"/>
      <c r="BV20" s="34">
        <v>4444.4205607476633</v>
      </c>
      <c r="BW20" s="377"/>
      <c r="BX20" s="33">
        <v>53597.25</v>
      </c>
      <c r="BY20" s="34"/>
      <c r="BZ20" s="374">
        <v>11.75</v>
      </c>
      <c r="CA20" s="374"/>
      <c r="CB20" s="34">
        <v>4561.4680851063831</v>
      </c>
      <c r="CC20" s="377"/>
      <c r="CD20" s="17">
        <v>21</v>
      </c>
    </row>
    <row r="21" spans="1:82" ht="22.5" customHeight="1" x14ac:dyDescent="0.15">
      <c r="A21" s="17">
        <v>22</v>
      </c>
      <c r="B21" s="28" t="s">
        <v>81</v>
      </c>
      <c r="C21" s="42"/>
      <c r="D21" s="33">
        <f>IF(ISTEXT('1.全体'!H22),'1.全体'!H22,ROUND('1.全体'!H22/'1.全体'!D22,0))</f>
        <v>251044</v>
      </c>
      <c r="E21" s="34"/>
      <c r="F21" s="374">
        <f>IF(ISTEXT('1.全体'!F22),'1.全体'!F22,ROUND('1.全体'!F22/'1.全体'!D22,1))</f>
        <v>51.3</v>
      </c>
      <c r="G21" s="374"/>
      <c r="H21" s="34">
        <f>IF(ISTEXT(F21),F21,ROUND('1.全体'!H22/'1.全体'!F22,0))</f>
        <v>4890</v>
      </c>
      <c r="I21" s="375"/>
      <c r="J21" s="33">
        <f>IF(ISTEXT('1.全体'!N22),'1.全体'!N22,ROUND('1.全体'!N22/'1.全体'!J22,0))</f>
        <v>226485</v>
      </c>
      <c r="K21" s="34"/>
      <c r="L21" s="374">
        <f>IF(ISTEXT('1.全体'!L22),'1.全体'!L22,ROUND('1.全体'!L22/'1.全体'!J22,1))</f>
        <v>42.5</v>
      </c>
      <c r="M21" s="374"/>
      <c r="N21" s="34">
        <f>IF(ISTEXT(L21),L21,ROUND('1.全体'!N22/'1.全体'!L22,0))</f>
        <v>5329</v>
      </c>
      <c r="O21" s="375"/>
      <c r="P21" s="33">
        <f>IF(ISTEXT('1.全体'!T22),'1.全体'!T22,ROUND('1.全体'!T22/'1.全体'!P22,0))</f>
        <v>239969</v>
      </c>
      <c r="Q21" s="34"/>
      <c r="R21" s="374">
        <f>IF(ISTEXT('1.全体'!R22),'1.全体'!R22,ROUND('1.全体'!R22/'1.全体'!P22,1))</f>
        <v>33.6</v>
      </c>
      <c r="S21" s="374"/>
      <c r="T21" s="34">
        <f>IF(ISTEXT(R21),R21,ROUND('1.全体'!T22/'1.全体'!R22,0))</f>
        <v>7142</v>
      </c>
      <c r="U21" s="375"/>
      <c r="V21" s="33">
        <f>IF(ISTEXT('1.全体'!Z22),'1.全体'!Z22,ROUND('1.全体'!Z22/'1.全体'!V22,0))</f>
        <v>209121</v>
      </c>
      <c r="W21" s="34"/>
      <c r="X21" s="374">
        <f>IF(ISTEXT('1.全体'!X22),'1.全体'!X22,ROUND('1.全体'!X22/'1.全体'!V22,1))</f>
        <v>33.200000000000003</v>
      </c>
      <c r="Y21" s="374"/>
      <c r="Z21" s="34">
        <f>IF(ISTEXT(X21),X21,ROUND('1.全体'!Z22/'1.全体'!X22,0))</f>
        <v>6305</v>
      </c>
      <c r="AA21" s="375"/>
      <c r="AB21" s="33">
        <f>IF(ISTEXT('1.全体'!AF22),'1.全体'!AF22,ROUND('1.全体'!AF22/'1.全体'!AB22,0))</f>
        <v>296369</v>
      </c>
      <c r="AC21" s="34"/>
      <c r="AD21" s="374">
        <f>IF(ISTEXT('1.全体'!AD22),'1.全体'!AD22,ROUND('1.全体'!AD22/'1.全体'!AB22,1))</f>
        <v>36.5</v>
      </c>
      <c r="AE21" s="374"/>
      <c r="AF21" s="34">
        <f>IF(ISTEXT(AD21),AD21,ROUND('1.全体'!AF22/'1.全体'!AD22,0))</f>
        <v>8120</v>
      </c>
      <c r="AG21" s="376"/>
      <c r="AH21" s="33">
        <f>IF(ISTEXT('1.全体'!AL22),'1.全体'!AL22,'1.全体'!AL22/'1.全体'!AH22)</f>
        <v>328390</v>
      </c>
      <c r="AI21" s="34"/>
      <c r="AJ21" s="374">
        <f>IF(ISTEXT('1.全体'!AJ22),'1.全体'!AJ22,'1.全体'!AJ22/'1.全体'!AH22)</f>
        <v>39.5</v>
      </c>
      <c r="AK21" s="374"/>
      <c r="AL21" s="34">
        <f>IF(ISTEXT(AJ21),AJ21,'1.全体'!AL22/'1.全体'!AJ22)</f>
        <v>8313.67088607595</v>
      </c>
      <c r="AM21" s="375"/>
      <c r="AN21" s="33">
        <f>IF(ISTEXT('1.全体'!AR22),'1.全体'!AR22,'1.全体'!AR22/'1.全体'!AN22)</f>
        <v>401832.25</v>
      </c>
      <c r="AO21" s="34"/>
      <c r="AP21" s="374">
        <f>IF(ISTEXT('1.全体'!AP22),'1.全体'!AP22,'1.全体'!AP22/'1.全体'!AN22)</f>
        <v>39.75</v>
      </c>
      <c r="AQ21" s="374"/>
      <c r="AR21" s="34">
        <f>IF(ISTEXT(AP21),AP21,'1.全体'!AR22/'1.全体'!AP22)</f>
        <v>10108.987421383648</v>
      </c>
      <c r="AS21" s="375"/>
      <c r="AT21" s="33">
        <f>IF(ISTEXT('1.全体'!AX22),'1.全体'!AX22,'1.全体'!AX22/'1.全体'!AT22)</f>
        <v>177483.75</v>
      </c>
      <c r="AU21" s="34"/>
      <c r="AV21" s="374">
        <f>IF(ISTEXT('1.全体'!AV22),'1.全体'!AV22,'1.全体'!AV22/'1.全体'!AT22)</f>
        <v>37.5</v>
      </c>
      <c r="AW21" s="374"/>
      <c r="AX21" s="34">
        <f>IF(ISTEXT(AV21),AV21,'1.全体'!AX22/'1.全体'!AV22)</f>
        <v>4732.8999999999996</v>
      </c>
      <c r="AY21" s="375"/>
      <c r="AZ21" s="33" t="s">
        <v>354</v>
      </c>
      <c r="BA21" s="34"/>
      <c r="BB21" s="374">
        <v>29.5</v>
      </c>
      <c r="BC21" s="374"/>
      <c r="BD21" s="34" t="s">
        <v>355</v>
      </c>
      <c r="BE21" s="375"/>
      <c r="BF21" s="33">
        <v>31351</v>
      </c>
      <c r="BG21" s="34"/>
      <c r="BH21" s="374">
        <v>18.666666666666668</v>
      </c>
      <c r="BI21" s="374"/>
      <c r="BJ21" s="34">
        <v>1680</v>
      </c>
      <c r="BK21" s="375"/>
      <c r="BL21" s="33" t="s">
        <v>354</v>
      </c>
      <c r="BM21" s="34"/>
      <c r="BN21" s="374">
        <v>31.5</v>
      </c>
      <c r="BO21" s="374"/>
      <c r="BP21" s="34" t="s">
        <v>354</v>
      </c>
      <c r="BQ21" s="377"/>
      <c r="BR21" s="33" t="s">
        <v>354</v>
      </c>
      <c r="BS21" s="34"/>
      <c r="BT21" s="374">
        <v>51</v>
      </c>
      <c r="BU21" s="374"/>
      <c r="BV21" s="34" t="s">
        <v>354</v>
      </c>
      <c r="BW21" s="377"/>
      <c r="BX21" s="33" t="s">
        <v>354</v>
      </c>
      <c r="BY21" s="34"/>
      <c r="BZ21" s="374">
        <v>53</v>
      </c>
      <c r="CA21" s="374"/>
      <c r="CB21" s="34" t="s">
        <v>386</v>
      </c>
      <c r="CC21" s="377"/>
      <c r="CD21" s="17">
        <v>22</v>
      </c>
    </row>
    <row r="22" spans="1:82" ht="22.5" customHeight="1" x14ac:dyDescent="0.15">
      <c r="A22" s="17">
        <v>23</v>
      </c>
      <c r="B22" s="28" t="s">
        <v>82</v>
      </c>
      <c r="C22" s="42"/>
      <c r="D22" s="33" t="str">
        <f>IF(ISTEXT('1.全体'!H23),'1.全体'!H23,ROUND('1.全体'!H23/'1.全体'!D23,0))</f>
        <v>-</v>
      </c>
      <c r="E22" s="34"/>
      <c r="F22" s="374" t="str">
        <f>IF(ISTEXT('1.全体'!F23),'1.全体'!F23,ROUND('1.全体'!F23/'1.全体'!D23,1))</f>
        <v>-</v>
      </c>
      <c r="G22" s="374"/>
      <c r="H22" s="34" t="str">
        <f>IF(ISTEXT(F22),F22,ROUND('1.全体'!H23/'1.全体'!F23,0))</f>
        <v>-</v>
      </c>
      <c r="I22" s="375"/>
      <c r="J22" s="33" t="str">
        <f>IF(ISTEXT('1.全体'!N23),'1.全体'!N23,ROUND('1.全体'!N23/'1.全体'!J23,0))</f>
        <v>-</v>
      </c>
      <c r="K22" s="34"/>
      <c r="L22" s="374" t="str">
        <f>IF(ISTEXT('1.全体'!L23),'1.全体'!L23,ROUND('1.全体'!L23/'1.全体'!J23,1))</f>
        <v>-</v>
      </c>
      <c r="M22" s="374"/>
      <c r="N22" s="34" t="str">
        <f>IF(ISTEXT(L22),L22,ROUND('1.全体'!N23/'1.全体'!L23,0))</f>
        <v>-</v>
      </c>
      <c r="O22" s="375"/>
      <c r="P22" s="33" t="str">
        <f>IF(ISTEXT('1.全体'!T23),'1.全体'!T23,ROUND('1.全体'!T23/'1.全体'!P23,0))</f>
        <v>-</v>
      </c>
      <c r="Q22" s="34"/>
      <c r="R22" s="374" t="str">
        <f>IF(ISTEXT('1.全体'!R23),'1.全体'!R23,ROUND('1.全体'!R23/'1.全体'!P23,1))</f>
        <v>-</v>
      </c>
      <c r="S22" s="374"/>
      <c r="T22" s="34" t="str">
        <f>IF(ISTEXT(R22),R22,ROUND('1.全体'!T23/'1.全体'!R23,0))</f>
        <v>-</v>
      </c>
      <c r="U22" s="375"/>
      <c r="V22" s="33" t="str">
        <f>IF(ISTEXT('1.全体'!Z23),'1.全体'!Z23,ROUND('1.全体'!Z23/'1.全体'!V23,0))</f>
        <v>-</v>
      </c>
      <c r="W22" s="34"/>
      <c r="X22" s="374" t="str">
        <f>IF(ISTEXT('1.全体'!X23),'1.全体'!X23,ROUND('1.全体'!X23/'1.全体'!V23,1))</f>
        <v>-</v>
      </c>
      <c r="Y22" s="374"/>
      <c r="Z22" s="34" t="str">
        <f>IF(ISTEXT(X22),X22,ROUND('1.全体'!Z23/'1.全体'!X23,0))</f>
        <v>-</v>
      </c>
      <c r="AA22" s="375"/>
      <c r="AB22" s="33" t="str">
        <f>IF(ISTEXT('1.全体'!AF23),'1.全体'!AF23,ROUND('1.全体'!AF23/'1.全体'!AB23,0))</f>
        <v>-</v>
      </c>
      <c r="AC22" s="34"/>
      <c r="AD22" s="374" t="str">
        <f>IF(ISTEXT('1.全体'!AD23),'1.全体'!AD23,ROUND('1.全体'!AD23/'1.全体'!AB23,1))</f>
        <v>-</v>
      </c>
      <c r="AE22" s="374"/>
      <c r="AF22" s="34" t="str">
        <f>IF(ISTEXT(AD22),AD22,ROUND('1.全体'!AF23/'1.全体'!AD23,0))</f>
        <v>-</v>
      </c>
      <c r="AG22" s="376"/>
      <c r="AH22" s="33" t="str">
        <f>IF(ISTEXT('1.全体'!AL23),'1.全体'!AL23,'1.全体'!AL23/'1.全体'!AH23)</f>
        <v>-</v>
      </c>
      <c r="AI22" s="34"/>
      <c r="AJ22" s="374" t="str">
        <f>IF(ISTEXT('1.全体'!AJ23),'1.全体'!AJ23,'1.全体'!AJ23/'1.全体'!AH23)</f>
        <v>-</v>
      </c>
      <c r="AK22" s="374"/>
      <c r="AL22" s="34" t="str">
        <f>IF(ISTEXT(AJ22),AJ22,'1.全体'!AL23/'1.全体'!AJ23)</f>
        <v>-</v>
      </c>
      <c r="AM22" s="375"/>
      <c r="AN22" s="33" t="str">
        <f>IF(ISTEXT('1.全体'!AR23),'1.全体'!AR23,'1.全体'!AR23/'1.全体'!AN23)</f>
        <v>-</v>
      </c>
      <c r="AO22" s="34"/>
      <c r="AP22" s="374" t="str">
        <f>IF(ISTEXT('1.全体'!AP23),'1.全体'!AP23,'1.全体'!AP23/'1.全体'!AN23)</f>
        <v>-</v>
      </c>
      <c r="AQ22" s="374"/>
      <c r="AR22" s="34" t="str">
        <f>IF(ISTEXT(AP22),AP22,'1.全体'!AR23/'1.全体'!AP23)</f>
        <v>-</v>
      </c>
      <c r="AS22" s="375"/>
      <c r="AT22" s="33">
        <f>IF(ISTEXT('1.全体'!AX23),'1.全体'!AX23,'1.全体'!AX23/'1.全体'!AT23)</f>
        <v>8100</v>
      </c>
      <c r="AU22" s="34"/>
      <c r="AV22" s="374">
        <f>IF(ISTEXT('1.全体'!AV23),'1.全体'!AV23,'1.全体'!AV23/'1.全体'!AT23)</f>
        <v>10</v>
      </c>
      <c r="AW22" s="374"/>
      <c r="AX22" s="34">
        <f>IF(ISTEXT(AV22),AV22,'1.全体'!AX23/'1.全体'!AV23)</f>
        <v>810</v>
      </c>
      <c r="AY22" s="375"/>
      <c r="AZ22" s="33" t="s">
        <v>354</v>
      </c>
      <c r="BA22" s="34"/>
      <c r="BB22" s="374">
        <v>10</v>
      </c>
      <c r="BC22" s="374"/>
      <c r="BD22" s="34" t="s">
        <v>355</v>
      </c>
      <c r="BE22" s="375"/>
      <c r="BF22" s="33" t="s">
        <v>354</v>
      </c>
      <c r="BG22" s="34"/>
      <c r="BH22" s="374">
        <v>12</v>
      </c>
      <c r="BI22" s="374"/>
      <c r="BJ22" s="34" t="s">
        <v>355</v>
      </c>
      <c r="BK22" s="375"/>
      <c r="BL22" s="33" t="s">
        <v>32</v>
      </c>
      <c r="BM22" s="34"/>
      <c r="BN22" s="374" t="s">
        <v>32</v>
      </c>
      <c r="BO22" s="374"/>
      <c r="BP22" s="34" t="s">
        <v>32</v>
      </c>
      <c r="BQ22" s="377"/>
      <c r="BR22" s="33" t="s">
        <v>32</v>
      </c>
      <c r="BS22" s="34"/>
      <c r="BT22" s="374" t="s">
        <v>32</v>
      </c>
      <c r="BU22" s="374"/>
      <c r="BV22" s="34" t="s">
        <v>381</v>
      </c>
      <c r="BW22" s="377"/>
      <c r="BX22" s="33" t="s">
        <v>32</v>
      </c>
      <c r="BY22" s="34"/>
      <c r="BZ22" s="374" t="s">
        <v>32</v>
      </c>
      <c r="CA22" s="374"/>
      <c r="CB22" s="34" t="s">
        <v>32</v>
      </c>
      <c r="CC22" s="377"/>
      <c r="CD22" s="17">
        <v>23</v>
      </c>
    </row>
    <row r="23" spans="1:82" ht="22.5" customHeight="1" x14ac:dyDescent="0.15">
      <c r="A23" s="17">
        <v>24</v>
      </c>
      <c r="B23" s="28" t="s">
        <v>83</v>
      </c>
      <c r="C23" s="42"/>
      <c r="D23" s="33">
        <f>IF(ISTEXT('1.全体'!H24),'1.全体'!H24,ROUND('1.全体'!H24/'1.全体'!D24,0))</f>
        <v>38276</v>
      </c>
      <c r="E23" s="34"/>
      <c r="F23" s="374">
        <f>IF(ISTEXT('1.全体'!F24),'1.全体'!F24,ROUND('1.全体'!F24/'1.全体'!D24,1))</f>
        <v>19.3</v>
      </c>
      <c r="G23" s="374"/>
      <c r="H23" s="34">
        <f>IF(ISTEXT(F23),F23,ROUND('1.全体'!H24/'1.全体'!F24,0))</f>
        <v>1982</v>
      </c>
      <c r="I23" s="375"/>
      <c r="J23" s="33">
        <f>IF(ISTEXT('1.全体'!N24),'1.全体'!N24,ROUND('1.全体'!N24/'1.全体'!J24,0))</f>
        <v>36104</v>
      </c>
      <c r="K23" s="34"/>
      <c r="L23" s="374">
        <f>IF(ISTEXT('1.全体'!L24),'1.全体'!L24,ROUND('1.全体'!L24/'1.全体'!J24,1))</f>
        <v>18.7</v>
      </c>
      <c r="M23" s="374"/>
      <c r="N23" s="34">
        <f>IF(ISTEXT(L23),L23,ROUND('1.全体'!N24/'1.全体'!L24,0))</f>
        <v>1935</v>
      </c>
      <c r="O23" s="375"/>
      <c r="P23" s="33">
        <f>IF(ISTEXT('1.全体'!T24),'1.全体'!T24,ROUND('1.全体'!T24/'1.全体'!P24,0))</f>
        <v>42006</v>
      </c>
      <c r="Q23" s="34"/>
      <c r="R23" s="374">
        <f>IF(ISTEXT('1.全体'!R24),'1.全体'!R24,ROUND('1.全体'!R24/'1.全体'!P24,1))</f>
        <v>21.2</v>
      </c>
      <c r="S23" s="374"/>
      <c r="T23" s="34">
        <f>IF(ISTEXT(R23),R23,ROUND('1.全体'!T24/'1.全体'!R24,0))</f>
        <v>1983</v>
      </c>
      <c r="U23" s="375"/>
      <c r="V23" s="33">
        <f>IF(ISTEXT('1.全体'!Z24),'1.全体'!Z24,ROUND('1.全体'!Z24/'1.全体'!V24,0))</f>
        <v>29394</v>
      </c>
      <c r="W23" s="34"/>
      <c r="X23" s="374">
        <f>IF(ISTEXT('1.全体'!X24),'1.全体'!X24,ROUND('1.全体'!X24/'1.全体'!V24,1))</f>
        <v>15.7</v>
      </c>
      <c r="Y23" s="374"/>
      <c r="Z23" s="34">
        <f>IF(ISTEXT(X23),X23,ROUND('1.全体'!Z24/'1.全体'!X24,0))</f>
        <v>1876</v>
      </c>
      <c r="AA23" s="375"/>
      <c r="AB23" s="33">
        <f>IF(ISTEXT('1.全体'!AF24),'1.全体'!AF24,ROUND('1.全体'!AF24/'1.全体'!AB24,0))</f>
        <v>35532</v>
      </c>
      <c r="AC23" s="34"/>
      <c r="AD23" s="374">
        <f>IF(ISTEXT('1.全体'!AD24),'1.全体'!AD24,ROUND('1.全体'!AD24/'1.全体'!AB24,1))</f>
        <v>17.399999999999999</v>
      </c>
      <c r="AE23" s="374"/>
      <c r="AF23" s="34">
        <f>IF(ISTEXT(AD23),AD23,ROUND('1.全体'!AF24/'1.全体'!AD24,0))</f>
        <v>2039</v>
      </c>
      <c r="AG23" s="376"/>
      <c r="AH23" s="33">
        <f>IF(ISTEXT('1.全体'!AL24),'1.全体'!AL24,'1.全体'!AL24/'1.全体'!AH24)</f>
        <v>31607.314285714285</v>
      </c>
      <c r="AI23" s="34"/>
      <c r="AJ23" s="374">
        <f>IF(ISTEXT('1.全体'!AJ24),'1.全体'!AJ24,'1.全体'!AJ24/'1.全体'!AH24)</f>
        <v>17.885714285714286</v>
      </c>
      <c r="AK23" s="374"/>
      <c r="AL23" s="34">
        <f>IF(ISTEXT(AJ23),AJ23,'1.全体'!AL24/'1.全体'!AJ24)</f>
        <v>1767.182108626198</v>
      </c>
      <c r="AM23" s="375"/>
      <c r="AN23" s="33">
        <f>IF(ISTEXT('1.全体'!AR24),'1.全体'!AR24,'1.全体'!AR24/'1.全体'!AN24)</f>
        <v>37294</v>
      </c>
      <c r="AO23" s="34"/>
      <c r="AP23" s="374">
        <f>IF(ISTEXT('1.全体'!AP24),'1.全体'!AP24,'1.全体'!AP24/'1.全体'!AN24)</f>
        <v>19.766666666666666</v>
      </c>
      <c r="AQ23" s="374"/>
      <c r="AR23" s="34">
        <f>IF(ISTEXT(AP23),AP23,'1.全体'!AR24/'1.全体'!AP24)</f>
        <v>1886.7116357504217</v>
      </c>
      <c r="AS23" s="375"/>
      <c r="AT23" s="33">
        <f>IF(ISTEXT('1.全体'!AX24),'1.全体'!AX24,'1.全体'!AX24/'1.全体'!AT24)</f>
        <v>34669.607142857145</v>
      </c>
      <c r="AU23" s="34"/>
      <c r="AV23" s="374">
        <f>IF(ISTEXT('1.全体'!AV24),'1.全体'!AV24,'1.全体'!AV24/'1.全体'!AT24)</f>
        <v>21.071428571428573</v>
      </c>
      <c r="AW23" s="374"/>
      <c r="AX23" s="34">
        <f>IF(ISTEXT(AV23),AV23,'1.全体'!AX24/'1.全体'!AV24)</f>
        <v>1645.3372881355933</v>
      </c>
      <c r="AY23" s="375"/>
      <c r="AZ23" s="33">
        <v>62778</v>
      </c>
      <c r="BA23" s="34"/>
      <c r="BB23" s="374">
        <v>26.904761904761905</v>
      </c>
      <c r="BC23" s="374"/>
      <c r="BD23" s="34">
        <v>2333.3415929203538</v>
      </c>
      <c r="BE23" s="375"/>
      <c r="BF23" s="33">
        <v>61087.5</v>
      </c>
      <c r="BG23" s="34"/>
      <c r="BH23" s="374">
        <v>30.1</v>
      </c>
      <c r="BI23" s="374"/>
      <c r="BJ23" s="34">
        <v>2029.4850498338869</v>
      </c>
      <c r="BK23" s="375"/>
      <c r="BL23" s="33">
        <v>70030.375</v>
      </c>
      <c r="BM23" s="34"/>
      <c r="BN23" s="374">
        <v>32.625</v>
      </c>
      <c r="BO23" s="374"/>
      <c r="BP23" s="34">
        <v>2146.5249042145592</v>
      </c>
      <c r="BQ23" s="377"/>
      <c r="BR23" s="33">
        <v>66441.31578947368</v>
      </c>
      <c r="BS23" s="34"/>
      <c r="BT23" s="374">
        <v>29</v>
      </c>
      <c r="BU23" s="374"/>
      <c r="BV23" s="34">
        <v>2291.0798548094372</v>
      </c>
      <c r="BW23" s="377"/>
      <c r="BX23" s="33">
        <v>68252.944444444438</v>
      </c>
      <c r="BY23" s="34"/>
      <c r="BZ23" s="374">
        <v>28.555555555555557</v>
      </c>
      <c r="CA23" s="374"/>
      <c r="CB23" s="34">
        <v>2390.1809338521402</v>
      </c>
      <c r="CC23" s="377"/>
      <c r="CD23" s="17">
        <v>24</v>
      </c>
    </row>
    <row r="24" spans="1:82" ht="22.5" customHeight="1" x14ac:dyDescent="0.15">
      <c r="A24" s="17">
        <v>25</v>
      </c>
      <c r="B24" s="28" t="s">
        <v>84</v>
      </c>
      <c r="C24" s="42"/>
      <c r="D24" s="33">
        <f>IF(ISTEXT('1.全体'!H25),'1.全体'!H25,ROUND('1.全体'!H25/'1.全体'!D25,0))</f>
        <v>41533</v>
      </c>
      <c r="E24" s="34"/>
      <c r="F24" s="374">
        <f>IF(ISTEXT('1.全体'!F25),'1.全体'!F25,ROUND('1.全体'!F25/'1.全体'!D25,1))</f>
        <v>28.6</v>
      </c>
      <c r="G24" s="374"/>
      <c r="H24" s="34">
        <f>IF(ISTEXT(F24),F24,ROUND('1.全体'!H25/'1.全体'!F25,0))</f>
        <v>1452</v>
      </c>
      <c r="I24" s="375"/>
      <c r="J24" s="33">
        <f>IF(ISTEXT('1.全体'!N25),'1.全体'!N25,ROUND('1.全体'!N25/'1.全体'!J25,0))</f>
        <v>41668</v>
      </c>
      <c r="K24" s="34"/>
      <c r="L24" s="374">
        <f>IF(ISTEXT('1.全体'!L25),'1.全体'!L25,ROUND('1.全体'!L25/'1.全体'!J25,1))</f>
        <v>28.6</v>
      </c>
      <c r="M24" s="374"/>
      <c r="N24" s="34">
        <f>IF(ISTEXT(L24),L24,ROUND('1.全体'!N25/'1.全体'!L25,0))</f>
        <v>1457</v>
      </c>
      <c r="O24" s="375"/>
      <c r="P24" s="33">
        <f>IF(ISTEXT('1.全体'!T25),'1.全体'!T25,ROUND('1.全体'!T25/'1.全体'!P25,0))</f>
        <v>42867</v>
      </c>
      <c r="Q24" s="34"/>
      <c r="R24" s="374">
        <f>IF(ISTEXT('1.全体'!R25),'1.全体'!R25,ROUND('1.全体'!R25/'1.全体'!P25,1))</f>
        <v>27.8</v>
      </c>
      <c r="S24" s="374"/>
      <c r="T24" s="34">
        <f>IF(ISTEXT(R24),R24,ROUND('1.全体'!T25/'1.全体'!R25,0))</f>
        <v>1542</v>
      </c>
      <c r="U24" s="375"/>
      <c r="V24" s="33">
        <f>IF(ISTEXT('1.全体'!Z25),'1.全体'!Z25,ROUND('1.全体'!Z25/'1.全体'!V25,0))</f>
        <v>46923</v>
      </c>
      <c r="W24" s="34"/>
      <c r="X24" s="374">
        <f>IF(ISTEXT('1.全体'!X25),'1.全体'!X25,ROUND('1.全体'!X25/'1.全体'!V25,1))</f>
        <v>29.6</v>
      </c>
      <c r="Y24" s="374"/>
      <c r="Z24" s="34">
        <f>IF(ISTEXT(X24),X24,ROUND('1.全体'!Z25/'1.全体'!X25,0))</f>
        <v>1588</v>
      </c>
      <c r="AA24" s="375"/>
      <c r="AB24" s="33">
        <f>IF(ISTEXT('1.全体'!AF25),'1.全体'!AF25,ROUND('1.全体'!AF25/'1.全体'!AB25,0))</f>
        <v>41123</v>
      </c>
      <c r="AC24" s="34"/>
      <c r="AD24" s="374">
        <f>IF(ISTEXT('1.全体'!AD25),'1.全体'!AD25,ROUND('1.全体'!AD25/'1.全体'!AB25,1))</f>
        <v>29.1</v>
      </c>
      <c r="AE24" s="374"/>
      <c r="AF24" s="34">
        <f>IF(ISTEXT(AD24),AD24,ROUND('1.全体'!AF25/'1.全体'!AD25,0))</f>
        <v>1413</v>
      </c>
      <c r="AG24" s="376"/>
      <c r="AH24" s="33">
        <f>IF(ISTEXT('1.全体'!AL25),'1.全体'!AL25,'1.全体'!AL25/'1.全体'!AH25)</f>
        <v>42512.1</v>
      </c>
      <c r="AI24" s="34"/>
      <c r="AJ24" s="374">
        <f>IF(ISTEXT('1.全体'!AJ25),'1.全体'!AJ25,'1.全体'!AJ25/'1.全体'!AH25)</f>
        <v>29.8</v>
      </c>
      <c r="AK24" s="374"/>
      <c r="AL24" s="34">
        <f>IF(ISTEXT(AJ24),AJ24,'1.全体'!AL25/'1.全体'!AJ25)</f>
        <v>1426.5805369127518</v>
      </c>
      <c r="AM24" s="375"/>
      <c r="AN24" s="33">
        <f>IF(ISTEXT('1.全体'!AR25),'1.全体'!AR25,'1.全体'!AR25/'1.全体'!AN25)</f>
        <v>43327.888888888891</v>
      </c>
      <c r="AO24" s="34"/>
      <c r="AP24" s="374">
        <f>IF(ISTEXT('1.全体'!AP25),'1.全体'!AP25,'1.全体'!AP25/'1.全体'!AN25)</f>
        <v>33.444444444444443</v>
      </c>
      <c r="AQ24" s="374"/>
      <c r="AR24" s="34">
        <f>IF(ISTEXT(AP24),AP24,'1.全体'!AR25/'1.全体'!AP25)</f>
        <v>1295.5182724252493</v>
      </c>
      <c r="AS24" s="375"/>
      <c r="AT24" s="33">
        <f>IF(ISTEXT('1.全体'!AX25),'1.全体'!AX25,'1.全体'!AX25/'1.全体'!AT25)</f>
        <v>48711.333333333336</v>
      </c>
      <c r="AU24" s="34"/>
      <c r="AV24" s="374">
        <f>IF(ISTEXT('1.全体'!AV25),'1.全体'!AV25,'1.全体'!AV25/'1.全体'!AT25)</f>
        <v>37</v>
      </c>
      <c r="AW24" s="374"/>
      <c r="AX24" s="34">
        <f>IF(ISTEXT(AV24),AV24,'1.全体'!AX25/'1.全体'!AV25)</f>
        <v>1316.5225225225224</v>
      </c>
      <c r="AY24" s="375"/>
      <c r="AZ24" s="33">
        <v>49276.166666666664</v>
      </c>
      <c r="BA24" s="34"/>
      <c r="BB24" s="374">
        <v>29.333333333333332</v>
      </c>
      <c r="BC24" s="374"/>
      <c r="BD24" s="34">
        <v>1679.8693181818182</v>
      </c>
      <c r="BE24" s="375"/>
      <c r="BF24" s="33">
        <v>38878.75</v>
      </c>
      <c r="BG24" s="34"/>
      <c r="BH24" s="374">
        <v>22.625</v>
      </c>
      <c r="BI24" s="374"/>
      <c r="BJ24" s="34">
        <v>1718.3977900552486</v>
      </c>
      <c r="BK24" s="375"/>
      <c r="BL24" s="33">
        <v>42615.142857142855</v>
      </c>
      <c r="BM24" s="34"/>
      <c r="BN24" s="374">
        <v>26.857142857142858</v>
      </c>
      <c r="BO24" s="374"/>
      <c r="BP24" s="34">
        <v>1586.7340425531916</v>
      </c>
      <c r="BQ24" s="377"/>
      <c r="BR24" s="33">
        <v>51324.5</v>
      </c>
      <c r="BS24" s="34"/>
      <c r="BT24" s="374">
        <v>30.166666666666668</v>
      </c>
      <c r="BU24" s="374"/>
      <c r="BV24" s="34">
        <v>1701.3646408839779</v>
      </c>
      <c r="BW24" s="377"/>
      <c r="BX24" s="33">
        <v>51838.5</v>
      </c>
      <c r="BY24" s="34"/>
      <c r="BZ24" s="374">
        <v>33</v>
      </c>
      <c r="CA24" s="374"/>
      <c r="CB24" s="34">
        <v>1570.8636363636363</v>
      </c>
      <c r="CC24" s="377"/>
      <c r="CD24" s="17">
        <v>25</v>
      </c>
    </row>
    <row r="25" spans="1:82" ht="22.5" customHeight="1" x14ac:dyDescent="0.15">
      <c r="A25" s="17">
        <v>26</v>
      </c>
      <c r="B25" s="28" t="s">
        <v>85</v>
      </c>
      <c r="C25" s="42"/>
      <c r="D25" s="33">
        <f>IF(ISTEXT('1.全体'!H26),'1.全体'!H26,ROUND('1.全体'!H26/'1.全体'!D26,0))</f>
        <v>20250</v>
      </c>
      <c r="E25" s="34"/>
      <c r="F25" s="374">
        <f>IF(ISTEXT('1.全体'!F26),'1.全体'!F26,ROUND('1.全体'!F26/'1.全体'!D26,1))</f>
        <v>14.5</v>
      </c>
      <c r="G25" s="374"/>
      <c r="H25" s="34">
        <f>IF(ISTEXT(F25),F25,ROUND('1.全体'!H26/'1.全体'!F26,0))</f>
        <v>1400</v>
      </c>
      <c r="I25" s="375"/>
      <c r="J25" s="33">
        <f>IF(ISTEXT('1.全体'!N26),'1.全体'!N26,ROUND('1.全体'!N26/'1.全体'!J26,0))</f>
        <v>20597</v>
      </c>
      <c r="K25" s="34"/>
      <c r="L25" s="374">
        <f>IF(ISTEXT('1.全体'!L26),'1.全体'!L26,ROUND('1.全体'!L26/'1.全体'!J26,1))</f>
        <v>14.3</v>
      </c>
      <c r="M25" s="374"/>
      <c r="N25" s="34">
        <f>IF(ISTEXT(L25),L25,ROUND('1.全体'!N26/'1.全体'!L26,0))</f>
        <v>1440</v>
      </c>
      <c r="O25" s="375"/>
      <c r="P25" s="33">
        <f>IF(ISTEXT('1.全体'!T26),'1.全体'!T26,ROUND('1.全体'!T26/'1.全体'!P26,0))</f>
        <v>21480</v>
      </c>
      <c r="Q25" s="34"/>
      <c r="R25" s="374">
        <f>IF(ISTEXT('1.全体'!R26),'1.全体'!R26,ROUND('1.全体'!R26/'1.全体'!P26,1))</f>
        <v>14.7</v>
      </c>
      <c r="S25" s="374"/>
      <c r="T25" s="34">
        <f>IF(ISTEXT(R25),R25,ROUND('1.全体'!T26/'1.全体'!R26,0))</f>
        <v>1465</v>
      </c>
      <c r="U25" s="375"/>
      <c r="V25" s="33">
        <f>IF(ISTEXT('1.全体'!Z26),'1.全体'!Z26,ROUND('1.全体'!Z26/'1.全体'!V26,0))</f>
        <v>21082</v>
      </c>
      <c r="W25" s="34"/>
      <c r="X25" s="374">
        <f>IF(ISTEXT('1.全体'!X26),'1.全体'!X26,ROUND('1.全体'!X26/'1.全体'!V26,1))</f>
        <v>13.3</v>
      </c>
      <c r="Y25" s="374"/>
      <c r="Z25" s="34">
        <f>IF(ISTEXT(X25),X25,ROUND('1.全体'!Z26/'1.全体'!X26,0))</f>
        <v>1584</v>
      </c>
      <c r="AA25" s="375"/>
      <c r="AB25" s="33">
        <f>IF(ISTEXT('1.全体'!AF26),'1.全体'!AF26,ROUND('1.全体'!AF26/'1.全体'!AB26,0))</f>
        <v>21780</v>
      </c>
      <c r="AC25" s="34"/>
      <c r="AD25" s="374">
        <f>IF(ISTEXT('1.全体'!AD26),'1.全体'!AD26,ROUND('1.全体'!AD26/'1.全体'!AB26,1))</f>
        <v>14.2</v>
      </c>
      <c r="AE25" s="374"/>
      <c r="AF25" s="34">
        <f>IF(ISTEXT(AD25),AD25,ROUND('1.全体'!AF26/'1.全体'!AD26,0))</f>
        <v>1537</v>
      </c>
      <c r="AG25" s="376"/>
      <c r="AH25" s="33">
        <f>IF(ISTEXT('1.全体'!AL26),'1.全体'!AL26,'1.全体'!AL26/'1.全体'!AH26)</f>
        <v>20189.428571428572</v>
      </c>
      <c r="AI25" s="34"/>
      <c r="AJ25" s="374">
        <f>IF(ISTEXT('1.全体'!AJ26),'1.全体'!AJ26,'1.全体'!AJ26/'1.全体'!AH26)</f>
        <v>13.785714285714286</v>
      </c>
      <c r="AK25" s="374"/>
      <c r="AL25" s="34">
        <f>IF(ISTEXT(AJ25),AJ25,'1.全体'!AL26/'1.全体'!AJ26)</f>
        <v>1464.518134715026</v>
      </c>
      <c r="AM25" s="375"/>
      <c r="AN25" s="33">
        <f>IF(ISTEXT('1.全体'!AR26),'1.全体'!AR26,'1.全体'!AR26/'1.全体'!AN26)</f>
        <v>19440.142857142859</v>
      </c>
      <c r="AO25" s="34"/>
      <c r="AP25" s="374">
        <f>IF(ISTEXT('1.全体'!AP26),'1.全体'!AP26,'1.全体'!AP26/'1.全体'!AN26)</f>
        <v>12.714285714285714</v>
      </c>
      <c r="AQ25" s="374"/>
      <c r="AR25" s="34">
        <f>IF(ISTEXT(AP25),AP25,'1.全体'!AR26/'1.全体'!AP26)</f>
        <v>1529</v>
      </c>
      <c r="AS25" s="375"/>
      <c r="AT25" s="33">
        <f>IF(ISTEXT('1.全体'!AX26),'1.全体'!AX26,'1.全体'!AX26/'1.全体'!AT26)</f>
        <v>16919.923076923078</v>
      </c>
      <c r="AU25" s="34"/>
      <c r="AV25" s="374">
        <f>IF(ISTEXT('1.全体'!AV26),'1.全体'!AV26,'1.全体'!AV26/'1.全体'!AT26)</f>
        <v>12.923076923076923</v>
      </c>
      <c r="AW25" s="374"/>
      <c r="AX25" s="34">
        <f>IF(ISTEXT(AV25),AV25,'1.全体'!AX26/'1.全体'!AV26)</f>
        <v>1309.2797619047619</v>
      </c>
      <c r="AY25" s="375"/>
      <c r="AZ25" s="33">
        <v>35610</v>
      </c>
      <c r="BA25" s="34"/>
      <c r="BB25" s="374">
        <v>15.333333333333334</v>
      </c>
      <c r="BC25" s="374"/>
      <c r="BD25" s="34">
        <v>2322.391304347826</v>
      </c>
      <c r="BE25" s="375"/>
      <c r="BF25" s="33">
        <v>24480.857142857141</v>
      </c>
      <c r="BG25" s="34"/>
      <c r="BH25" s="374">
        <v>13</v>
      </c>
      <c r="BI25" s="374"/>
      <c r="BJ25" s="34">
        <v>1883.1428571428571</v>
      </c>
      <c r="BK25" s="375"/>
      <c r="BL25" s="33">
        <v>44015.333333333336</v>
      </c>
      <c r="BM25" s="34"/>
      <c r="BN25" s="374">
        <v>16.333333333333332</v>
      </c>
      <c r="BO25" s="374"/>
      <c r="BP25" s="34">
        <v>2694.8163265306121</v>
      </c>
      <c r="BQ25" s="377"/>
      <c r="BR25" s="33">
        <v>51600.833333333336</v>
      </c>
      <c r="BS25" s="34"/>
      <c r="BT25" s="374">
        <v>16.166666666666668</v>
      </c>
      <c r="BU25" s="374"/>
      <c r="BV25" s="34">
        <v>3191.8041237113403</v>
      </c>
      <c r="BW25" s="377"/>
      <c r="BX25" s="33">
        <v>43556.5</v>
      </c>
      <c r="BY25" s="34"/>
      <c r="BZ25" s="374">
        <v>15.666666666666666</v>
      </c>
      <c r="CA25" s="374"/>
      <c r="CB25" s="34">
        <v>2780.2021276595747</v>
      </c>
      <c r="CC25" s="377"/>
      <c r="CD25" s="17">
        <v>26</v>
      </c>
    </row>
    <row r="26" spans="1:82" ht="22.5" customHeight="1" x14ac:dyDescent="0.15">
      <c r="A26" s="17">
        <v>27</v>
      </c>
      <c r="B26" s="28" t="s">
        <v>86</v>
      </c>
      <c r="C26" s="42"/>
      <c r="D26" s="33">
        <f>IF(ISTEXT('1.全体'!H27),'1.全体'!H27,ROUND('1.全体'!H27/'1.全体'!D27,0))</f>
        <v>8334</v>
      </c>
      <c r="E26" s="34"/>
      <c r="F26" s="374">
        <f>IF(ISTEXT('1.全体'!F27),'1.全体'!F27,ROUND('1.全体'!F27/'1.全体'!D27,1))</f>
        <v>12</v>
      </c>
      <c r="G26" s="374"/>
      <c r="H26" s="34">
        <f>IF(ISTEXT(F26),F26,ROUND('1.全体'!H27/'1.全体'!F27,0))</f>
        <v>695</v>
      </c>
      <c r="I26" s="375"/>
      <c r="J26" s="33">
        <f>IF(ISTEXT('1.全体'!N27),'1.全体'!N27,ROUND('1.全体'!N27/'1.全体'!J27,0))</f>
        <v>8141</v>
      </c>
      <c r="K26" s="34"/>
      <c r="L26" s="374">
        <f>IF(ISTEXT('1.全体'!L27),'1.全体'!L27,ROUND('1.全体'!L27/'1.全体'!J27,1))</f>
        <v>12</v>
      </c>
      <c r="M26" s="374"/>
      <c r="N26" s="34">
        <f>IF(ISTEXT(L26),L26,ROUND('1.全体'!N27/'1.全体'!L27,0))</f>
        <v>678</v>
      </c>
      <c r="O26" s="375"/>
      <c r="P26" s="33">
        <f>IF(ISTEXT('1.全体'!T27),'1.全体'!T27,ROUND('1.全体'!T27/'1.全体'!P27,0))</f>
        <v>9023</v>
      </c>
      <c r="Q26" s="34"/>
      <c r="R26" s="374">
        <f>IF(ISTEXT('1.全体'!R27),'1.全体'!R27,ROUND('1.全体'!R27/'1.全体'!P27,1))</f>
        <v>13</v>
      </c>
      <c r="S26" s="374"/>
      <c r="T26" s="34">
        <f>IF(ISTEXT(R26),R26,ROUND('1.全体'!T27/'1.全体'!R27,0))</f>
        <v>694</v>
      </c>
      <c r="U26" s="375"/>
      <c r="V26" s="33">
        <f>IF(ISTEXT('1.全体'!Z27),'1.全体'!Z27,ROUND('1.全体'!Z27/'1.全体'!V27,0))</f>
        <v>8356</v>
      </c>
      <c r="W26" s="34"/>
      <c r="X26" s="374">
        <f>IF(ISTEXT('1.全体'!X27),'1.全体'!X27,ROUND('1.全体'!X27/'1.全体'!V27,1))</f>
        <v>13</v>
      </c>
      <c r="Y26" s="374"/>
      <c r="Z26" s="34">
        <f>IF(ISTEXT(X26),X26,ROUND('1.全体'!Z27/'1.全体'!X27,0))</f>
        <v>643</v>
      </c>
      <c r="AA26" s="375"/>
      <c r="AB26" s="33">
        <f>IF(ISTEXT('1.全体'!AF27),'1.全体'!AF27,ROUND('1.全体'!AF27/'1.全体'!AB27,0))</f>
        <v>8361</v>
      </c>
      <c r="AC26" s="34"/>
      <c r="AD26" s="374">
        <f>IF(ISTEXT('1.全体'!AD27),'1.全体'!AD27,ROUND('1.全体'!AD27/'1.全体'!AB27,1))</f>
        <v>12</v>
      </c>
      <c r="AE26" s="374"/>
      <c r="AF26" s="34">
        <f>IF(ISTEXT(AD26),AD26,ROUND('1.全体'!AF27/'1.全体'!AD27,0))</f>
        <v>697</v>
      </c>
      <c r="AG26" s="376"/>
      <c r="AH26" s="33">
        <f>IF(ISTEXT('1.全体'!AL27),'1.全体'!AL27,'1.全体'!AL27/'1.全体'!AH27)</f>
        <v>7002</v>
      </c>
      <c r="AI26" s="34"/>
      <c r="AJ26" s="374">
        <f>IF(ISTEXT('1.全体'!AJ27),'1.全体'!AJ27,'1.全体'!AJ27/'1.全体'!AH27)</f>
        <v>12</v>
      </c>
      <c r="AK26" s="374"/>
      <c r="AL26" s="34">
        <f>IF(ISTEXT(AJ26),AJ26,'1.全体'!AL27/'1.全体'!AJ27)</f>
        <v>583.5</v>
      </c>
      <c r="AM26" s="375"/>
      <c r="AN26" s="33">
        <f>IF(ISTEXT('1.全体'!AR27),'1.全体'!AR27,'1.全体'!AR27/'1.全体'!AN27)</f>
        <v>6431</v>
      </c>
      <c r="AO26" s="34"/>
      <c r="AP26" s="374">
        <f>IF(ISTEXT('1.全体'!AP27),'1.全体'!AP27,'1.全体'!AP27/'1.全体'!AN27)</f>
        <v>12</v>
      </c>
      <c r="AQ26" s="374"/>
      <c r="AR26" s="34">
        <f>IF(ISTEXT(AP26),AP26,'1.全体'!AR27/'1.全体'!AP27)</f>
        <v>535.91666666666663</v>
      </c>
      <c r="AS26" s="375"/>
      <c r="AT26" s="33">
        <f>IF(ISTEXT('1.全体'!AX27),'1.全体'!AX27,'1.全体'!AX27/'1.全体'!AT27)</f>
        <v>5992</v>
      </c>
      <c r="AU26" s="34"/>
      <c r="AV26" s="374">
        <f>IF(ISTEXT('1.全体'!AV27),'1.全体'!AV27,'1.全体'!AV27/'1.全体'!AT27)</f>
        <v>12</v>
      </c>
      <c r="AW26" s="374"/>
      <c r="AX26" s="34">
        <f>IF(ISTEXT(AV26),AV26,'1.全体'!AX27/'1.全体'!AV27)</f>
        <v>499.33333333333331</v>
      </c>
      <c r="AY26" s="375"/>
      <c r="AZ26" s="33" t="s">
        <v>354</v>
      </c>
      <c r="BA26" s="34"/>
      <c r="BB26" s="374">
        <v>13</v>
      </c>
      <c r="BC26" s="374"/>
      <c r="BD26" s="34" t="s">
        <v>355</v>
      </c>
      <c r="BE26" s="375"/>
      <c r="BF26" s="33" t="s">
        <v>354</v>
      </c>
      <c r="BG26" s="34"/>
      <c r="BH26" s="374">
        <v>12</v>
      </c>
      <c r="BI26" s="374"/>
      <c r="BJ26" s="34" t="s">
        <v>355</v>
      </c>
      <c r="BK26" s="375"/>
      <c r="BL26" s="33" t="s">
        <v>354</v>
      </c>
      <c r="BM26" s="34"/>
      <c r="BN26" s="374">
        <v>13</v>
      </c>
      <c r="BO26" s="374"/>
      <c r="BP26" s="34" t="s">
        <v>355</v>
      </c>
      <c r="BQ26" s="377"/>
      <c r="BR26" s="33" t="s">
        <v>380</v>
      </c>
      <c r="BS26" s="34"/>
      <c r="BT26" s="374">
        <v>13</v>
      </c>
      <c r="BU26" s="374"/>
      <c r="BV26" s="34" t="s">
        <v>355</v>
      </c>
      <c r="BW26" s="377"/>
      <c r="BX26" s="33" t="s">
        <v>354</v>
      </c>
      <c r="BY26" s="34"/>
      <c r="BZ26" s="374">
        <v>13</v>
      </c>
      <c r="CA26" s="374"/>
      <c r="CB26" s="34" t="s">
        <v>386</v>
      </c>
      <c r="CC26" s="377"/>
      <c r="CD26" s="17">
        <v>27</v>
      </c>
    </row>
    <row r="27" spans="1:82" ht="22.5" customHeight="1" x14ac:dyDescent="0.15">
      <c r="A27" s="17">
        <v>28</v>
      </c>
      <c r="B27" s="28" t="s">
        <v>87</v>
      </c>
      <c r="C27" s="42"/>
      <c r="D27" s="33">
        <f>IF(ISTEXT('1.全体'!H28),'1.全体'!H28,ROUND('1.全体'!H28/'1.全体'!D28,0))</f>
        <v>17486</v>
      </c>
      <c r="E27" s="34"/>
      <c r="F27" s="374">
        <f>IF(ISTEXT('1.全体'!F28),'1.全体'!F28,ROUND('1.全体'!F28/'1.全体'!D28,1))</f>
        <v>8</v>
      </c>
      <c r="G27" s="374"/>
      <c r="H27" s="34">
        <f>IF(ISTEXT(F27),F27,ROUND('1.全体'!H28/'1.全体'!F28,0))</f>
        <v>2186</v>
      </c>
      <c r="I27" s="375"/>
      <c r="J27" s="33" t="str">
        <f>IF(ISTEXT('1.全体'!N28),'1.全体'!N28,ROUND('1.全体'!N28/'1.全体'!J28,0))</f>
        <v>-</v>
      </c>
      <c r="K27" s="34"/>
      <c r="L27" s="374" t="str">
        <f>IF(ISTEXT('1.全体'!L28),'1.全体'!L28,ROUND('1.全体'!L28/'1.全体'!J28,1))</f>
        <v>-</v>
      </c>
      <c r="M27" s="374"/>
      <c r="N27" s="34" t="str">
        <f>IF(ISTEXT(L27),L27,ROUND('1.全体'!N28/'1.全体'!L28,0))</f>
        <v>-</v>
      </c>
      <c r="O27" s="375"/>
      <c r="P27" s="33">
        <f>IF(ISTEXT('1.全体'!T28),'1.全体'!T28,ROUND('1.全体'!T28/'1.全体'!P28,0))</f>
        <v>14163</v>
      </c>
      <c r="Q27" s="34"/>
      <c r="R27" s="374">
        <f>IF(ISTEXT('1.全体'!R28),'1.全体'!R28,ROUND('1.全体'!R28/'1.全体'!P28,1))</f>
        <v>15</v>
      </c>
      <c r="S27" s="374"/>
      <c r="T27" s="34">
        <f>IF(ISTEXT(R27),R27,ROUND('1.全体'!T28/'1.全体'!R28,0))</f>
        <v>944</v>
      </c>
      <c r="U27" s="375"/>
      <c r="V27" s="33">
        <f>IF(ISTEXT('1.全体'!Z28),'1.全体'!Z28,ROUND('1.全体'!Z28/'1.全体'!V28,0))</f>
        <v>12880</v>
      </c>
      <c r="W27" s="34"/>
      <c r="X27" s="374">
        <f>IF(ISTEXT('1.全体'!X28),'1.全体'!X28,ROUND('1.全体'!X28/'1.全体'!V28,1))</f>
        <v>13.5</v>
      </c>
      <c r="Y27" s="374"/>
      <c r="Z27" s="34">
        <f>IF(ISTEXT(X27),X27,ROUND('1.全体'!Z28/'1.全体'!X28,0))</f>
        <v>954</v>
      </c>
      <c r="AA27" s="375"/>
      <c r="AB27" s="33">
        <f>IF(ISTEXT('1.全体'!AF28),'1.全体'!AF28,ROUND('1.全体'!AF28/'1.全体'!AB28,0))</f>
        <v>5049</v>
      </c>
      <c r="AC27" s="34"/>
      <c r="AD27" s="374">
        <f>IF(ISTEXT('1.全体'!AD28),'1.全体'!AD28,ROUND('1.全体'!AD28/'1.全体'!AB28,1))</f>
        <v>11</v>
      </c>
      <c r="AE27" s="374"/>
      <c r="AF27" s="34">
        <f>IF(ISTEXT(AD27),AD27,ROUND('1.全体'!AF28/'1.全体'!AD28,0))</f>
        <v>459</v>
      </c>
      <c r="AG27" s="376"/>
      <c r="AH27" s="33">
        <f>IF(ISTEXT('1.全体'!AL28),'1.全体'!AL28,'1.全体'!AL28/'1.全体'!AH28)</f>
        <v>5495</v>
      </c>
      <c r="AI27" s="34"/>
      <c r="AJ27" s="374">
        <f>IF(ISTEXT('1.全体'!AJ28),'1.全体'!AJ28,'1.全体'!AJ28/'1.全体'!AH28)</f>
        <v>12</v>
      </c>
      <c r="AK27" s="374"/>
      <c r="AL27" s="34">
        <f>IF(ISTEXT(AJ27),AJ27,'1.全体'!AL28/'1.全体'!AJ28)</f>
        <v>457.91666666666669</v>
      </c>
      <c r="AM27" s="375"/>
      <c r="AN27" s="33">
        <f>IF(ISTEXT('1.全体'!AR28),'1.全体'!AR28,'1.全体'!AR28/'1.全体'!AN28)</f>
        <v>4289</v>
      </c>
      <c r="AO27" s="34"/>
      <c r="AP27" s="374">
        <f>IF(ISTEXT('1.全体'!AP28),'1.全体'!AP28,'1.全体'!AP28/'1.全体'!AN28)</f>
        <v>10</v>
      </c>
      <c r="AQ27" s="374"/>
      <c r="AR27" s="34">
        <f>IF(ISTEXT(AP27),AP27,'1.全体'!AR28/'1.全体'!AP28)</f>
        <v>428.9</v>
      </c>
      <c r="AS27" s="375"/>
      <c r="AT27" s="33">
        <f>IF(ISTEXT('1.全体'!AX28),'1.全体'!AX28,'1.全体'!AX28/'1.全体'!AT28)</f>
        <v>13312</v>
      </c>
      <c r="AU27" s="34"/>
      <c r="AV27" s="374">
        <f>IF(ISTEXT('1.全体'!AV28),'1.全体'!AV28,'1.全体'!AV28/'1.全体'!AT28)</f>
        <v>20</v>
      </c>
      <c r="AW27" s="374"/>
      <c r="AX27" s="34">
        <f>IF(ISTEXT(AV27),AV27,'1.全体'!AX28/'1.全体'!AV28)</f>
        <v>665.6</v>
      </c>
      <c r="AY27" s="375"/>
      <c r="AZ27" s="33" t="s">
        <v>354</v>
      </c>
      <c r="BA27" s="34"/>
      <c r="BB27" s="374">
        <v>21</v>
      </c>
      <c r="BC27" s="374"/>
      <c r="BD27" s="34" t="s">
        <v>355</v>
      </c>
      <c r="BE27" s="375"/>
      <c r="BF27" s="33" t="s">
        <v>354</v>
      </c>
      <c r="BG27" s="34"/>
      <c r="BH27" s="374">
        <v>20</v>
      </c>
      <c r="BI27" s="374"/>
      <c r="BJ27" s="34" t="s">
        <v>355</v>
      </c>
      <c r="BK27" s="375"/>
      <c r="BL27" s="33" t="s">
        <v>354</v>
      </c>
      <c r="BM27" s="34"/>
      <c r="BN27" s="374">
        <v>23</v>
      </c>
      <c r="BO27" s="374"/>
      <c r="BP27" s="34" t="s">
        <v>355</v>
      </c>
      <c r="BQ27" s="377"/>
      <c r="BR27" s="33" t="s">
        <v>380</v>
      </c>
      <c r="BS27" s="34"/>
      <c r="BT27" s="374">
        <v>23</v>
      </c>
      <c r="BU27" s="374"/>
      <c r="BV27" s="34" t="s">
        <v>355</v>
      </c>
      <c r="BW27" s="377"/>
      <c r="BX27" s="33" t="s">
        <v>354</v>
      </c>
      <c r="BY27" s="34"/>
      <c r="BZ27" s="374">
        <v>22</v>
      </c>
      <c r="CA27" s="374"/>
      <c r="CB27" s="34" t="s">
        <v>355</v>
      </c>
      <c r="CC27" s="377"/>
      <c r="CD27" s="17">
        <v>28</v>
      </c>
    </row>
    <row r="28" spans="1:82" ht="22.5" customHeight="1" x14ac:dyDescent="0.15">
      <c r="A28" s="17">
        <v>29</v>
      </c>
      <c r="B28" s="28" t="s">
        <v>88</v>
      </c>
      <c r="C28" s="42"/>
      <c r="D28" s="33">
        <f>IF(ISTEXT('1.全体'!H29),'1.全体'!H29,ROUND('1.全体'!H29/'1.全体'!D29,0))</f>
        <v>35654</v>
      </c>
      <c r="E28" s="34"/>
      <c r="F28" s="374">
        <f>IF(ISTEXT('1.全体'!F29),'1.全体'!F29,ROUND('1.全体'!F29/'1.全体'!D29,1))</f>
        <v>29.5</v>
      </c>
      <c r="G28" s="374"/>
      <c r="H28" s="34">
        <f>IF(ISTEXT(F28),F28,ROUND('1.全体'!H29/'1.全体'!F29,0))</f>
        <v>1209</v>
      </c>
      <c r="I28" s="375"/>
      <c r="J28" s="33">
        <f>IF(ISTEXT('1.全体'!N29),'1.全体'!N29,ROUND('1.全体'!N29/'1.全体'!J29,0))</f>
        <v>41279</v>
      </c>
      <c r="K28" s="34"/>
      <c r="L28" s="374">
        <f>IF(ISTEXT('1.全体'!L29),'1.全体'!L29,ROUND('1.全体'!L29/'1.全体'!J29,1))</f>
        <v>28</v>
      </c>
      <c r="M28" s="374"/>
      <c r="N28" s="34">
        <f>IF(ISTEXT(L28),L28,ROUND('1.全体'!N29/'1.全体'!L29,0))</f>
        <v>1474</v>
      </c>
      <c r="O28" s="375"/>
      <c r="P28" s="33">
        <f>IF(ISTEXT('1.全体'!T29),'1.全体'!T29,ROUND('1.全体'!T29/'1.全体'!P29,0))</f>
        <v>38358</v>
      </c>
      <c r="Q28" s="34"/>
      <c r="R28" s="374">
        <f>IF(ISTEXT('1.全体'!R29),'1.全体'!R29,ROUND('1.全体'!R29/'1.全体'!P29,1))</f>
        <v>41</v>
      </c>
      <c r="S28" s="374"/>
      <c r="T28" s="34">
        <f>IF(ISTEXT(R28),R28,ROUND('1.全体'!T29/'1.全体'!R29,0))</f>
        <v>936</v>
      </c>
      <c r="U28" s="375"/>
      <c r="V28" s="33">
        <f>IF(ISTEXT('1.全体'!Z29),'1.全体'!Z29,ROUND('1.全体'!Z29/'1.全体'!V29,0))</f>
        <v>28247</v>
      </c>
      <c r="W28" s="34"/>
      <c r="X28" s="374">
        <f>IF(ISTEXT('1.全体'!X29),'1.全体'!X29,ROUND('1.全体'!X29/'1.全体'!V29,1))</f>
        <v>27</v>
      </c>
      <c r="Y28" s="374"/>
      <c r="Z28" s="34">
        <f>IF(ISTEXT(X28),X28,ROUND('1.全体'!Z29/'1.全体'!X29,0))</f>
        <v>1046</v>
      </c>
      <c r="AA28" s="375"/>
      <c r="AB28" s="33">
        <f>IF(ISTEXT('1.全体'!AF29),'1.全体'!AF29,ROUND('1.全体'!AF29/'1.全体'!AB29,0))</f>
        <v>31727</v>
      </c>
      <c r="AC28" s="34"/>
      <c r="AD28" s="374">
        <f>IF(ISTEXT('1.全体'!AD29),'1.全体'!AD29,ROUND('1.全体'!AD29/'1.全体'!AB29,1))</f>
        <v>19.5</v>
      </c>
      <c r="AE28" s="374"/>
      <c r="AF28" s="34">
        <f>IF(ISTEXT(AD28),AD28,ROUND('1.全体'!AF29/'1.全体'!AD29,0))</f>
        <v>1627</v>
      </c>
      <c r="AG28" s="376"/>
      <c r="AH28" s="33">
        <f>IF(ISTEXT('1.全体'!AL29),'1.全体'!AL29,'1.全体'!AL29/'1.全体'!AH29)</f>
        <v>31160</v>
      </c>
      <c r="AI28" s="34"/>
      <c r="AJ28" s="374">
        <f>IF(ISTEXT('1.全体'!AJ29),'1.全体'!AJ29,'1.全体'!AJ29/'1.全体'!AH29)</f>
        <v>22</v>
      </c>
      <c r="AK28" s="374"/>
      <c r="AL28" s="34">
        <f>IF(ISTEXT(AJ28),AJ28,'1.全体'!AL29/'1.全体'!AJ29)</f>
        <v>1416.3636363636363</v>
      </c>
      <c r="AM28" s="375"/>
      <c r="AN28" s="33">
        <f>IF(ISTEXT('1.全体'!AR29),'1.全体'!AR29,'1.全体'!AR29/'1.全体'!AN29)</f>
        <v>29264</v>
      </c>
      <c r="AO28" s="34"/>
      <c r="AP28" s="374">
        <f>IF(ISTEXT('1.全体'!AP29),'1.全体'!AP29,'1.全体'!AP29/'1.全体'!AN29)</f>
        <v>21</v>
      </c>
      <c r="AQ28" s="374"/>
      <c r="AR28" s="34">
        <f>IF(ISTEXT(AP28),AP28,'1.全体'!AR29/'1.全体'!AP29)</f>
        <v>1393.5238095238096</v>
      </c>
      <c r="AS28" s="375"/>
      <c r="AT28" s="33">
        <f>IF(ISTEXT('1.全体'!AX29),'1.全体'!AX29,'1.全体'!AX29/'1.全体'!AT29)</f>
        <v>30501.5</v>
      </c>
      <c r="AU28" s="34"/>
      <c r="AV28" s="374">
        <f>IF(ISTEXT('1.全体'!AV29),'1.全体'!AV29,'1.全体'!AV29/'1.全体'!AT29)</f>
        <v>22</v>
      </c>
      <c r="AW28" s="374"/>
      <c r="AX28" s="34">
        <f>IF(ISTEXT(AV28),AV28,'1.全体'!AX29/'1.全体'!AV29)</f>
        <v>1386.4318181818182</v>
      </c>
      <c r="AY28" s="375"/>
      <c r="AZ28" s="33" t="s">
        <v>354</v>
      </c>
      <c r="BA28" s="34"/>
      <c r="BB28" s="374">
        <v>23.5</v>
      </c>
      <c r="BC28" s="374"/>
      <c r="BD28" s="34" t="s">
        <v>355</v>
      </c>
      <c r="BE28" s="375"/>
      <c r="BF28" s="33" t="s">
        <v>354</v>
      </c>
      <c r="BG28" s="34"/>
      <c r="BH28" s="374">
        <v>28.5</v>
      </c>
      <c r="BI28" s="374"/>
      <c r="BJ28" s="34" t="s">
        <v>355</v>
      </c>
      <c r="BK28" s="375"/>
      <c r="BL28" s="33" t="s">
        <v>354</v>
      </c>
      <c r="BM28" s="34"/>
      <c r="BN28" s="374">
        <v>24</v>
      </c>
      <c r="BO28" s="374"/>
      <c r="BP28" s="34" t="s">
        <v>355</v>
      </c>
      <c r="BQ28" s="377"/>
      <c r="BR28" s="33" t="s">
        <v>380</v>
      </c>
      <c r="BS28" s="34"/>
      <c r="BT28" s="374">
        <v>24</v>
      </c>
      <c r="BU28" s="374"/>
      <c r="BV28" s="34" t="s">
        <v>355</v>
      </c>
      <c r="BW28" s="377"/>
      <c r="BX28" s="33" t="s">
        <v>354</v>
      </c>
      <c r="BY28" s="34"/>
      <c r="BZ28" s="374">
        <v>22.5</v>
      </c>
      <c r="CA28" s="374"/>
      <c r="CB28" s="34" t="s">
        <v>355</v>
      </c>
      <c r="CC28" s="377"/>
      <c r="CD28" s="17">
        <v>29</v>
      </c>
    </row>
    <row r="29" spans="1:82" ht="22.5" customHeight="1" x14ac:dyDescent="0.15">
      <c r="A29" s="17">
        <v>30</v>
      </c>
      <c r="B29" s="28" t="s">
        <v>89</v>
      </c>
      <c r="C29" s="42"/>
      <c r="D29" s="33" t="str">
        <f>IF(ISTEXT('1.全体'!H30),'1.全体'!H30,ROUND('1.全体'!H30/'1.全体'!D30,0))</f>
        <v>-</v>
      </c>
      <c r="E29" s="34"/>
      <c r="F29" s="374" t="str">
        <f>IF(ISTEXT('1.全体'!F30),'1.全体'!F30,ROUND('1.全体'!F30/'1.全体'!D30,1))</f>
        <v>-</v>
      </c>
      <c r="G29" s="374"/>
      <c r="H29" s="34" t="str">
        <f>IF(ISTEXT(F29),F29,ROUND('1.全体'!H30/'1.全体'!F30,0))</f>
        <v>-</v>
      </c>
      <c r="I29" s="375"/>
      <c r="J29" s="33" t="str">
        <f>IF(ISTEXT('1.全体'!N30),'1.全体'!N30,ROUND('1.全体'!N30/'1.全体'!J30,0))</f>
        <v>-</v>
      </c>
      <c r="K29" s="34"/>
      <c r="L29" s="374" t="str">
        <f>IF(ISTEXT('1.全体'!L30),'1.全体'!L30,ROUND('1.全体'!L30/'1.全体'!J30,1))</f>
        <v>-</v>
      </c>
      <c r="M29" s="374"/>
      <c r="N29" s="34" t="str">
        <f>IF(ISTEXT(L29),L29,ROUND('1.全体'!N30/'1.全体'!L30,0))</f>
        <v>-</v>
      </c>
      <c r="O29" s="375"/>
      <c r="P29" s="33" t="str">
        <f>IF(ISTEXT('1.全体'!T30),'1.全体'!T30,ROUND('1.全体'!T30/'1.全体'!P30,0))</f>
        <v>-</v>
      </c>
      <c r="Q29" s="34"/>
      <c r="R29" s="374" t="str">
        <f>IF(ISTEXT('1.全体'!R30),'1.全体'!R30,ROUND('1.全体'!R30/'1.全体'!P30,1))</f>
        <v>-</v>
      </c>
      <c r="S29" s="374"/>
      <c r="T29" s="34" t="str">
        <f>IF(ISTEXT(R29),R29,ROUND('1.全体'!T30/'1.全体'!R30,0))</f>
        <v>-</v>
      </c>
      <c r="U29" s="375"/>
      <c r="V29" s="33" t="str">
        <f>IF(ISTEXT('1.全体'!Z30),'1.全体'!Z30,ROUND('1.全体'!Z30/'1.全体'!V30,0))</f>
        <v>-</v>
      </c>
      <c r="W29" s="34"/>
      <c r="X29" s="374" t="str">
        <f>IF(ISTEXT('1.全体'!X30),'1.全体'!X30,ROUND('1.全体'!X30/'1.全体'!V30,1))</f>
        <v>-</v>
      </c>
      <c r="Y29" s="374"/>
      <c r="Z29" s="34" t="str">
        <f>IF(ISTEXT(X29),X29,ROUND('1.全体'!Z30/'1.全体'!X30,0))</f>
        <v>-</v>
      </c>
      <c r="AA29" s="375"/>
      <c r="AB29" s="33" t="str">
        <f>IF(ISTEXT('1.全体'!AF30),'1.全体'!AF30,ROUND('1.全体'!AF30/'1.全体'!AB30,0))</f>
        <v>-</v>
      </c>
      <c r="AC29" s="34"/>
      <c r="AD29" s="374" t="str">
        <f>IF(ISTEXT('1.全体'!AD30),'1.全体'!AD30,ROUND('1.全体'!AD30/'1.全体'!AB30,1))</f>
        <v>-</v>
      </c>
      <c r="AE29" s="374"/>
      <c r="AF29" s="34" t="str">
        <f>IF(ISTEXT(AD29),AD29,ROUND('1.全体'!AF30/'1.全体'!AD30,0))</f>
        <v>-</v>
      </c>
      <c r="AG29" s="376"/>
      <c r="AH29" s="33" t="str">
        <f>IF(ISTEXT('1.全体'!AL30),'1.全体'!AL30,'1.全体'!AL30/'1.全体'!AH30)</f>
        <v>-</v>
      </c>
      <c r="AI29" s="34"/>
      <c r="AJ29" s="374" t="str">
        <f>IF(ISTEXT('1.全体'!AJ30),'1.全体'!AJ30,'1.全体'!AJ30/'1.全体'!AH30)</f>
        <v>-</v>
      </c>
      <c r="AK29" s="374"/>
      <c r="AL29" s="34" t="str">
        <f>IF(ISTEXT(AJ29),AJ29,'1.全体'!AL30/'1.全体'!AJ30)</f>
        <v>-</v>
      </c>
      <c r="AM29" s="375"/>
      <c r="AN29" s="33" t="str">
        <f>IF(ISTEXT('1.全体'!AR30),'1.全体'!AR30,'1.全体'!AR30/'1.全体'!AN30)</f>
        <v>-</v>
      </c>
      <c r="AO29" s="34"/>
      <c r="AP29" s="374" t="str">
        <f>IF(ISTEXT('1.全体'!AP30),'1.全体'!AP30,'1.全体'!AP30/'1.全体'!AN30)</f>
        <v>-</v>
      </c>
      <c r="AQ29" s="374"/>
      <c r="AR29" s="34" t="str">
        <f>IF(ISTEXT(AP29),AP29,'1.全体'!AR30/'1.全体'!AP30)</f>
        <v>-</v>
      </c>
      <c r="AS29" s="375"/>
      <c r="AT29" s="33" t="str">
        <f>IF(ISTEXT('1.全体'!AX30),'1.全体'!AX30,'1.全体'!AX30/'1.全体'!AT30)</f>
        <v>-</v>
      </c>
      <c r="AU29" s="34"/>
      <c r="AV29" s="374" t="str">
        <f>IF(ISTEXT('1.全体'!AV30),'1.全体'!AV30,'1.全体'!AV30/'1.全体'!AT30)</f>
        <v>-</v>
      </c>
      <c r="AW29" s="374"/>
      <c r="AX29" s="34" t="str">
        <f>IF(ISTEXT(AV29),AV29,'1.全体'!AX30/'1.全体'!AV30)</f>
        <v>-</v>
      </c>
      <c r="AY29" s="375"/>
      <c r="AZ29" s="33" t="s">
        <v>32</v>
      </c>
      <c r="BA29" s="34"/>
      <c r="BB29" s="374" t="s">
        <v>32</v>
      </c>
      <c r="BC29" s="374"/>
      <c r="BD29" s="34" t="s">
        <v>32</v>
      </c>
      <c r="BE29" s="375"/>
      <c r="BF29" s="33" t="s">
        <v>32</v>
      </c>
      <c r="BG29" s="34"/>
      <c r="BH29" s="374" t="s">
        <v>32</v>
      </c>
      <c r="BI29" s="374"/>
      <c r="BJ29" s="34" t="s">
        <v>32</v>
      </c>
      <c r="BK29" s="375"/>
      <c r="BL29" s="33" t="s">
        <v>32</v>
      </c>
      <c r="BM29" s="34"/>
      <c r="BN29" s="374" t="s">
        <v>32</v>
      </c>
      <c r="BO29" s="374"/>
      <c r="BP29" s="34" t="s">
        <v>32</v>
      </c>
      <c r="BQ29" s="377"/>
      <c r="BR29" s="33" t="s">
        <v>426</v>
      </c>
      <c r="BS29" s="34"/>
      <c r="BT29" s="374" t="s">
        <v>32</v>
      </c>
      <c r="BU29" s="374"/>
      <c r="BV29" s="34" t="s">
        <v>32</v>
      </c>
      <c r="BW29" s="377"/>
      <c r="BX29" s="33" t="s">
        <v>426</v>
      </c>
      <c r="BY29" s="34"/>
      <c r="BZ29" s="374" t="s">
        <v>32</v>
      </c>
      <c r="CA29" s="374"/>
      <c r="CB29" s="34" t="s">
        <v>32</v>
      </c>
      <c r="CC29" s="377"/>
      <c r="CD29" s="17">
        <v>30</v>
      </c>
    </row>
    <row r="30" spans="1:82" ht="22.5" customHeight="1" x14ac:dyDescent="0.15">
      <c r="A30" s="17">
        <v>31</v>
      </c>
      <c r="B30" s="28" t="s">
        <v>90</v>
      </c>
      <c r="C30" s="42"/>
      <c r="D30" s="33">
        <f>IF(ISTEXT('1.全体'!H31),'1.全体'!H31,ROUND('1.全体'!H31/'1.全体'!D31,0))</f>
        <v>8639</v>
      </c>
      <c r="E30" s="34"/>
      <c r="F30" s="374">
        <f>IF(ISTEXT('1.全体'!F31),'1.全体'!F31,ROUND('1.全体'!F31/'1.全体'!D31,1))</f>
        <v>9</v>
      </c>
      <c r="G30" s="374"/>
      <c r="H30" s="34">
        <f>IF(ISTEXT(F30),F30,ROUND('1.全体'!H31/'1.全体'!F31,0))</f>
        <v>960</v>
      </c>
      <c r="I30" s="375"/>
      <c r="J30" s="33">
        <f>IF(ISTEXT('1.全体'!N31),'1.全体'!N31,ROUND('1.全体'!N31/'1.全体'!J31,0))</f>
        <v>8579</v>
      </c>
      <c r="K30" s="34"/>
      <c r="L30" s="374">
        <f>IF(ISTEXT('1.全体'!L31),'1.全体'!L31,ROUND('1.全体'!L31/'1.全体'!J31,1))</f>
        <v>9</v>
      </c>
      <c r="M30" s="374"/>
      <c r="N30" s="34">
        <f>IF(ISTEXT(L30),L30,ROUND('1.全体'!N31/'1.全体'!L31,0))</f>
        <v>953</v>
      </c>
      <c r="O30" s="375"/>
      <c r="P30" s="33">
        <f>IF(ISTEXT('1.全体'!T31),'1.全体'!T31,ROUND('1.全体'!T31/'1.全体'!P31,0))</f>
        <v>9056</v>
      </c>
      <c r="Q30" s="34"/>
      <c r="R30" s="374">
        <f>IF(ISTEXT('1.全体'!R31),'1.全体'!R31,ROUND('1.全体'!R31/'1.全体'!P31,1))</f>
        <v>10.5</v>
      </c>
      <c r="S30" s="374"/>
      <c r="T30" s="34">
        <f>IF(ISTEXT(R30),R30,ROUND('1.全体'!T31/'1.全体'!R31,0))</f>
        <v>862</v>
      </c>
      <c r="U30" s="375"/>
      <c r="V30" s="33">
        <f>IF(ISTEXT('1.全体'!Z31),'1.全体'!Z31,ROUND('1.全体'!Z31/'1.全体'!V31,0))</f>
        <v>7173</v>
      </c>
      <c r="W30" s="34"/>
      <c r="X30" s="374">
        <f>IF(ISTEXT('1.全体'!X31),'1.全体'!X31,ROUND('1.全体'!X31/'1.全体'!V31,1))</f>
        <v>8.6999999999999993</v>
      </c>
      <c r="Y30" s="374"/>
      <c r="Z30" s="34">
        <f>IF(ISTEXT(X30),X30,ROUND('1.全体'!Z31/'1.全体'!X31,0))</f>
        <v>828</v>
      </c>
      <c r="AA30" s="375"/>
      <c r="AB30" s="33">
        <f>IF(ISTEXT('1.全体'!AF31),'1.全体'!AF31,ROUND('1.全体'!AF31/'1.全体'!AB31,0))</f>
        <v>8149</v>
      </c>
      <c r="AC30" s="34"/>
      <c r="AD30" s="374">
        <f>IF(ISTEXT('1.全体'!AD31),'1.全体'!AD31,ROUND('1.全体'!AD31/'1.全体'!AB31,1))</f>
        <v>8</v>
      </c>
      <c r="AE30" s="374"/>
      <c r="AF30" s="34">
        <f>IF(ISTEXT(AD30),AD30,ROUND('1.全体'!AF31/'1.全体'!AD31,0))</f>
        <v>1019</v>
      </c>
      <c r="AG30" s="376"/>
      <c r="AH30" s="33">
        <f>IF(ISTEXT('1.全体'!AL31),'1.全体'!AL31,'1.全体'!AL31/'1.全体'!AH31)</f>
        <v>1388.5</v>
      </c>
      <c r="AI30" s="34"/>
      <c r="AJ30" s="374">
        <f>IF(ISTEXT('1.全体'!AJ31),'1.全体'!AJ31,'1.全体'!AJ31/'1.全体'!AH31)</f>
        <v>4.5</v>
      </c>
      <c r="AK30" s="374"/>
      <c r="AL30" s="34">
        <f>IF(ISTEXT(AJ30),AJ30,'1.全体'!AL31/'1.全体'!AJ31)</f>
        <v>308.55555555555554</v>
      </c>
      <c r="AM30" s="375"/>
      <c r="AN30" s="33" t="str">
        <f>IF(ISTEXT('1.全体'!AR31),'1.全体'!AR31,'1.全体'!AR31/'1.全体'!AN31)</f>
        <v>-</v>
      </c>
      <c r="AO30" s="34"/>
      <c r="AP30" s="374" t="str">
        <f>IF(ISTEXT('1.全体'!AP31),'1.全体'!AP31,'1.全体'!AP31/'1.全体'!AN31)</f>
        <v>-</v>
      </c>
      <c r="AQ30" s="374"/>
      <c r="AR30" s="34" t="str">
        <f>IF(ISTEXT(AP30),AP30,'1.全体'!AR31/'1.全体'!AP31)</f>
        <v>-</v>
      </c>
      <c r="AS30" s="375"/>
      <c r="AT30" s="33" t="str">
        <f>IF(ISTEXT('1.全体'!AX31),'1.全体'!AX31,'1.全体'!AX31/'1.全体'!AT31)</f>
        <v>-</v>
      </c>
      <c r="AU30" s="34"/>
      <c r="AV30" s="374" t="str">
        <f>IF(ISTEXT('1.全体'!AV31),'1.全体'!AV31,'1.全体'!AV31/'1.全体'!AT31)</f>
        <v>-</v>
      </c>
      <c r="AW30" s="374"/>
      <c r="AX30" s="34" t="str">
        <f>IF(ISTEXT(AV30),AV30,'1.全体'!AX31/'1.全体'!AV31)</f>
        <v>-</v>
      </c>
      <c r="AY30" s="375"/>
      <c r="AZ30" s="33" t="s">
        <v>32</v>
      </c>
      <c r="BA30" s="34"/>
      <c r="BB30" s="374" t="s">
        <v>32</v>
      </c>
      <c r="BC30" s="374"/>
      <c r="BD30" s="34" t="s">
        <v>32</v>
      </c>
      <c r="BE30" s="375"/>
      <c r="BF30" s="33" t="s">
        <v>354</v>
      </c>
      <c r="BG30" s="34"/>
      <c r="BH30" s="374">
        <v>5</v>
      </c>
      <c r="BI30" s="374"/>
      <c r="BJ30" s="34" t="s">
        <v>354</v>
      </c>
      <c r="BK30" s="375"/>
      <c r="BL30" s="33" t="s">
        <v>32</v>
      </c>
      <c r="BM30" s="34"/>
      <c r="BN30" s="374" t="s">
        <v>32</v>
      </c>
      <c r="BO30" s="374"/>
      <c r="BP30" s="34" t="s">
        <v>355</v>
      </c>
      <c r="BQ30" s="377"/>
      <c r="BR30" s="33" t="s">
        <v>426</v>
      </c>
      <c r="BS30" s="34"/>
      <c r="BT30" s="374" t="s">
        <v>32</v>
      </c>
      <c r="BU30" s="374"/>
      <c r="BV30" s="34" t="s">
        <v>385</v>
      </c>
      <c r="BW30" s="377"/>
      <c r="BX30" s="33" t="s">
        <v>426</v>
      </c>
      <c r="BY30" s="34"/>
      <c r="BZ30" s="374" t="s">
        <v>32</v>
      </c>
      <c r="CA30" s="374"/>
      <c r="CB30" s="34" t="s">
        <v>32</v>
      </c>
      <c r="CC30" s="377"/>
      <c r="CD30" s="17">
        <v>31</v>
      </c>
    </row>
    <row r="31" spans="1:82" ht="22.5" customHeight="1" x14ac:dyDescent="0.15">
      <c r="A31" s="20">
        <v>32</v>
      </c>
      <c r="B31" s="29" t="s">
        <v>91</v>
      </c>
      <c r="C31" s="44"/>
      <c r="D31" s="37">
        <f>IF(ISTEXT('1.全体'!H32),'1.全体'!H32,ROUND('1.全体'!H32/'1.全体'!D32,0))</f>
        <v>5263</v>
      </c>
      <c r="E31" s="38"/>
      <c r="F31" s="378">
        <f>IF(ISTEXT('1.全体'!F32),'1.全体'!F32,ROUND('1.全体'!F32/'1.全体'!D32,1))</f>
        <v>6.8</v>
      </c>
      <c r="G31" s="378"/>
      <c r="H31" s="38">
        <f>IF(ISTEXT(F31),F31,ROUND('1.全体'!H32/'1.全体'!F32,0))</f>
        <v>780</v>
      </c>
      <c r="I31" s="379"/>
      <c r="J31" s="37">
        <f>IF(ISTEXT('1.全体'!N32),'1.全体'!N32,ROUND('1.全体'!N32/'1.全体'!J32,0))</f>
        <v>4663</v>
      </c>
      <c r="K31" s="38"/>
      <c r="L31" s="378">
        <f>IF(ISTEXT('1.全体'!L32),'1.全体'!L32,ROUND('1.全体'!L32/'1.全体'!J32,1))</f>
        <v>6.2</v>
      </c>
      <c r="M31" s="378"/>
      <c r="N31" s="38">
        <f>IF(ISTEXT(L31),L31,ROUND('1.全体'!N32/'1.全体'!L32,0))</f>
        <v>752</v>
      </c>
      <c r="O31" s="379"/>
      <c r="P31" s="37">
        <f>IF(ISTEXT('1.全体'!T32),'1.全体'!T32,ROUND('1.全体'!T32/'1.全体'!P32,0))</f>
        <v>5124</v>
      </c>
      <c r="Q31" s="38"/>
      <c r="R31" s="378">
        <f>IF(ISTEXT('1.全体'!R32),'1.全体'!R32,ROUND('1.全体'!R32/'1.全体'!P32,1))</f>
        <v>11.8</v>
      </c>
      <c r="S31" s="378"/>
      <c r="T31" s="38">
        <f>IF(ISTEXT(R31),R31,ROUND('1.全体'!T32/'1.全体'!R32,0))</f>
        <v>433</v>
      </c>
      <c r="U31" s="379"/>
      <c r="V31" s="37">
        <f>IF(ISTEXT('1.全体'!Z32),'1.全体'!Z32,ROUND('1.全体'!Z32/'1.全体'!V32,0))</f>
        <v>5209</v>
      </c>
      <c r="W31" s="38"/>
      <c r="X31" s="378">
        <f>IF(ISTEXT('1.全体'!X32),'1.全体'!X32,ROUND('1.全体'!X32/'1.全体'!V32,1))</f>
        <v>11.3</v>
      </c>
      <c r="Y31" s="378"/>
      <c r="Z31" s="38">
        <f>IF(ISTEXT(X31),X31,ROUND('1.全体'!Z32/'1.全体'!X32,0))</f>
        <v>460</v>
      </c>
      <c r="AA31" s="379"/>
      <c r="AB31" s="37">
        <f>IF(ISTEXT('1.全体'!AF32),'1.全体'!AF32,ROUND('1.全体'!AF32/'1.全体'!AB32,0))</f>
        <v>7178</v>
      </c>
      <c r="AC31" s="38"/>
      <c r="AD31" s="378">
        <f>IF(ISTEXT('1.全体'!AD32),'1.全体'!AD32,ROUND('1.全体'!AD32/'1.全体'!AB32,1))</f>
        <v>9</v>
      </c>
      <c r="AE31" s="378"/>
      <c r="AF31" s="38">
        <f>IF(ISTEXT(AD31),AD31,ROUND('1.全体'!AF32/'1.全体'!AD32,0))</f>
        <v>798</v>
      </c>
      <c r="AG31" s="380"/>
      <c r="AH31" s="37">
        <f>IF(ISTEXT('1.全体'!AL32),'1.全体'!AL32,'1.全体'!AL32/'1.全体'!AH32)</f>
        <v>6483.833333333333</v>
      </c>
      <c r="AI31" s="38"/>
      <c r="AJ31" s="378">
        <f>IF(ISTEXT('1.全体'!AJ32),'1.全体'!AJ32,'1.全体'!AJ32/'1.全体'!AH32)</f>
        <v>9.3333333333333339</v>
      </c>
      <c r="AK31" s="378"/>
      <c r="AL31" s="38">
        <f>IF(ISTEXT(AJ31),AJ31,'1.全体'!AL32/'1.全体'!AJ32)</f>
        <v>694.69642857142856</v>
      </c>
      <c r="AM31" s="379"/>
      <c r="AN31" s="37">
        <f>IF(ISTEXT('1.全体'!AR32),'1.全体'!AR32,'1.全体'!AR32/'1.全体'!AN32)</f>
        <v>9099.3333333333339</v>
      </c>
      <c r="AO31" s="38"/>
      <c r="AP31" s="378">
        <f>IF(ISTEXT('1.全体'!AP32),'1.全体'!AP32,'1.全体'!AP32/'1.全体'!AN32)</f>
        <v>8.3333333333333339</v>
      </c>
      <c r="AQ31" s="378"/>
      <c r="AR31" s="38">
        <f>IF(ISTEXT(AP31),AP31,'1.全体'!AR32/'1.全体'!AP32)</f>
        <v>1091.92</v>
      </c>
      <c r="AS31" s="379"/>
      <c r="AT31" s="37">
        <f>IF(ISTEXT('1.全体'!AX32),'1.全体'!AX32,'1.全体'!AX32/'1.全体'!AT32)</f>
        <v>9373.5</v>
      </c>
      <c r="AU31" s="38"/>
      <c r="AV31" s="378">
        <f>IF(ISTEXT('1.全体'!AV32),'1.全体'!AV32,'1.全体'!AV32/'1.全体'!AT32)</f>
        <v>11.25</v>
      </c>
      <c r="AW31" s="378"/>
      <c r="AX31" s="38">
        <f>IF(ISTEXT(AV31),AV31,'1.全体'!AX32/'1.全体'!AV32)</f>
        <v>833.2</v>
      </c>
      <c r="AY31" s="379"/>
      <c r="AZ31" s="37">
        <v>7833</v>
      </c>
      <c r="BA31" s="38"/>
      <c r="BB31" s="378">
        <v>8.3333333333333339</v>
      </c>
      <c r="BC31" s="378"/>
      <c r="BD31" s="38">
        <v>940</v>
      </c>
      <c r="BE31" s="379"/>
      <c r="BF31" s="37" t="s">
        <v>354</v>
      </c>
      <c r="BG31" s="38"/>
      <c r="BH31" s="378">
        <v>8</v>
      </c>
      <c r="BI31" s="378"/>
      <c r="BJ31" s="38" t="s">
        <v>354</v>
      </c>
      <c r="BK31" s="379"/>
      <c r="BL31" s="112" t="s">
        <v>354</v>
      </c>
      <c r="BM31" s="113"/>
      <c r="BN31" s="381">
        <v>10.5</v>
      </c>
      <c r="BO31" s="381"/>
      <c r="BP31" s="34" t="s">
        <v>355</v>
      </c>
      <c r="BQ31" s="382"/>
      <c r="BR31" s="112" t="s">
        <v>380</v>
      </c>
      <c r="BS31" s="113"/>
      <c r="BT31" s="381">
        <v>10.5</v>
      </c>
      <c r="BU31" s="381"/>
      <c r="BV31" s="113" t="s">
        <v>355</v>
      </c>
      <c r="BW31" s="382"/>
      <c r="BX31" s="112">
        <v>10010.333333333334</v>
      </c>
      <c r="BY31" s="113"/>
      <c r="BZ31" s="381">
        <v>11</v>
      </c>
      <c r="CA31" s="381"/>
      <c r="CB31" s="113">
        <v>910</v>
      </c>
      <c r="CC31" s="382"/>
      <c r="CD31" s="20">
        <v>32</v>
      </c>
    </row>
    <row r="32" spans="1:82" s="1" customFormat="1" ht="13.5" customHeight="1" x14ac:dyDescent="0.15">
      <c r="A32" s="134" t="s">
        <v>357</v>
      </c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1"/>
      <c r="S32" s="241"/>
      <c r="T32" s="242"/>
      <c r="U32" s="242"/>
      <c r="V32" s="243" t="s">
        <v>288</v>
      </c>
      <c r="W32" s="242"/>
      <c r="X32" s="242"/>
      <c r="Y32" s="242"/>
      <c r="Z32" s="242"/>
      <c r="AA32" s="242"/>
      <c r="AB32" s="242"/>
      <c r="AC32" s="242"/>
      <c r="AD32" s="242"/>
      <c r="AE32" s="242"/>
      <c r="AF32" s="242"/>
      <c r="AG32" s="242"/>
      <c r="AH32" s="242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3"/>
      <c r="AY32" s="244"/>
      <c r="AZ32" s="241"/>
      <c r="BA32" s="244"/>
      <c r="BB32" s="244"/>
      <c r="BC32" s="244"/>
      <c r="BD32" s="244"/>
      <c r="BE32" s="244"/>
      <c r="BF32" s="241"/>
      <c r="BG32" s="244"/>
      <c r="BH32" s="244"/>
      <c r="BI32" s="244"/>
      <c r="BJ32" s="241"/>
      <c r="BK32" s="244"/>
      <c r="BL32" s="241"/>
      <c r="BM32" s="244"/>
      <c r="BN32" s="244"/>
      <c r="BO32" s="244"/>
      <c r="BP32" s="243"/>
      <c r="BQ32" s="244"/>
      <c r="BR32" s="244"/>
      <c r="BS32" s="244"/>
      <c r="BT32" s="280" t="s">
        <v>390</v>
      </c>
      <c r="BU32" s="245"/>
      <c r="BV32" s="246"/>
      <c r="BW32" s="245"/>
      <c r="BX32" s="245"/>
      <c r="BY32" s="245"/>
      <c r="BZ32" s="245"/>
      <c r="CA32" s="245"/>
      <c r="CB32" s="245"/>
      <c r="CC32" s="245"/>
      <c r="CD32" s="244"/>
    </row>
    <row r="33" spans="1:82" s="1" customFormat="1" ht="13.5" customHeight="1" x14ac:dyDescent="0.15">
      <c r="A33" s="653" t="s">
        <v>445</v>
      </c>
      <c r="B33" s="653"/>
      <c r="C33" s="653"/>
      <c r="D33" s="653"/>
      <c r="E33" s="653"/>
      <c r="F33" s="653"/>
      <c r="G33" s="653"/>
      <c r="H33" s="653"/>
      <c r="I33" s="653"/>
      <c r="J33" s="653"/>
      <c r="K33" s="653"/>
      <c r="L33" s="653"/>
      <c r="M33" s="653"/>
      <c r="N33" s="653"/>
      <c r="O33" s="653"/>
      <c r="P33" s="653"/>
      <c r="Q33" s="653"/>
      <c r="R33" s="653"/>
      <c r="S33" s="653"/>
      <c r="T33" s="653"/>
      <c r="U33" s="653"/>
      <c r="V33" s="653"/>
      <c r="W33" s="653"/>
      <c r="X33" s="653"/>
      <c r="Y33" s="653"/>
      <c r="Z33" s="653"/>
      <c r="AA33" s="653"/>
      <c r="AB33" s="653"/>
      <c r="AC33" s="653"/>
      <c r="AD33" s="653"/>
      <c r="AE33" s="653"/>
      <c r="AF33" s="653"/>
      <c r="AG33" s="653"/>
      <c r="AH33" s="653"/>
      <c r="AI33" s="653"/>
      <c r="AJ33" s="653"/>
      <c r="AK33" s="653"/>
      <c r="AL33" s="653"/>
      <c r="AM33" s="653"/>
      <c r="AN33" s="653"/>
      <c r="AO33" s="653"/>
      <c r="AP33" s="653"/>
      <c r="AQ33" s="653"/>
      <c r="AR33" s="653"/>
      <c r="AS33" s="653"/>
      <c r="AT33" s="653"/>
      <c r="AU33" s="653"/>
      <c r="AV33" s="653"/>
      <c r="AW33" s="653"/>
      <c r="AX33" s="653"/>
      <c r="AY33" s="653"/>
      <c r="AZ33" s="653"/>
      <c r="BA33" s="653"/>
      <c r="BB33" s="653"/>
      <c r="BC33" s="653"/>
      <c r="BD33" s="653"/>
      <c r="BE33" s="653"/>
      <c r="BF33" s="653"/>
      <c r="BG33" s="653"/>
      <c r="BH33" s="653"/>
      <c r="BI33" s="653"/>
      <c r="BJ33" s="653"/>
      <c r="BK33" s="653"/>
      <c r="BL33" s="653"/>
      <c r="BM33" s="653"/>
      <c r="BN33" s="653"/>
      <c r="BO33" s="653"/>
      <c r="BP33" s="653"/>
      <c r="BQ33" s="653"/>
      <c r="BR33" s="653"/>
      <c r="BS33" s="653"/>
      <c r="BT33" s="653"/>
      <c r="BU33" s="245"/>
      <c r="BV33" s="654" t="s">
        <v>391</v>
      </c>
      <c r="BW33" s="654"/>
      <c r="BX33" s="654"/>
      <c r="BY33" s="654"/>
      <c r="BZ33" s="654"/>
      <c r="CA33" s="654"/>
      <c r="CB33" s="654"/>
      <c r="CC33" s="654"/>
      <c r="CD33" s="654"/>
    </row>
    <row r="34" spans="1:82" s="1" customFormat="1" ht="13.5" customHeight="1" x14ac:dyDescent="0.15">
      <c r="A34" s="283"/>
      <c r="B34" s="283" t="s">
        <v>446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3"/>
      <c r="BC34" s="283"/>
      <c r="BD34" s="283"/>
      <c r="BE34" s="283"/>
      <c r="BF34" s="283"/>
      <c r="BG34" s="283"/>
      <c r="BH34" s="283"/>
      <c r="BI34" s="283"/>
      <c r="BJ34" s="283"/>
      <c r="BK34" s="283"/>
      <c r="BL34" s="283"/>
      <c r="BM34" s="283"/>
      <c r="BN34" s="283"/>
      <c r="BO34" s="283"/>
      <c r="BP34" s="283"/>
      <c r="BQ34" s="283"/>
      <c r="BR34" s="283"/>
      <c r="BS34" s="283"/>
      <c r="BT34" s="283"/>
      <c r="BU34" s="245"/>
      <c r="BV34" s="284"/>
      <c r="BW34" s="284"/>
      <c r="BX34" s="284"/>
      <c r="BY34" s="284"/>
      <c r="BZ34" s="284"/>
      <c r="CA34" s="284"/>
      <c r="CB34" s="284"/>
      <c r="CC34" s="284"/>
      <c r="CD34" s="284"/>
    </row>
    <row r="35" spans="1:82" s="1" customFormat="1" ht="13.5" customHeight="1" x14ac:dyDescent="0.15">
      <c r="A35" s="141" t="s">
        <v>365</v>
      </c>
      <c r="B35" s="241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1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4"/>
      <c r="CC35" s="244"/>
      <c r="CD35" s="244"/>
    </row>
    <row r="36" spans="1:82" s="1" customFormat="1" x14ac:dyDescent="0.15">
      <c r="A36" s="270"/>
      <c r="H36" s="4"/>
      <c r="I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119">
        <f>SUM(BR8:BR31)</f>
        <v>1043889.7106307436</v>
      </c>
      <c r="BS36" s="117"/>
      <c r="BT36" s="117">
        <f>SUM(BT8:BT31)</f>
        <v>560.22153540903548</v>
      </c>
      <c r="BU36" s="117"/>
      <c r="BV36" s="117">
        <f>SUM(BV8:BV31)</f>
        <v>34482.307578330256</v>
      </c>
      <c r="BW36" s="4"/>
      <c r="BX36" s="119">
        <f>SUM(BX8:BX31)</f>
        <v>1019832.1023504274</v>
      </c>
      <c r="BY36" s="117"/>
      <c r="BZ36" s="117">
        <f>SUM(BZ8:BZ31)</f>
        <v>557.69920634920641</v>
      </c>
      <c r="CA36" s="117"/>
      <c r="CB36" s="117">
        <f>SUM(CB8:CB31)</f>
        <v>35025.625404416744</v>
      </c>
      <c r="CC36" s="4"/>
    </row>
  </sheetData>
  <mergeCells count="45">
    <mergeCell ref="A33:BT33"/>
    <mergeCell ref="BV33:CD33"/>
    <mergeCell ref="CD3:CD5"/>
    <mergeCell ref="A6:C6"/>
    <mergeCell ref="A3:C5"/>
    <mergeCell ref="N4:O5"/>
    <mergeCell ref="AN4:AO5"/>
    <mergeCell ref="AH4:AI5"/>
    <mergeCell ref="AJ4:AK5"/>
    <mergeCell ref="D4:E5"/>
    <mergeCell ref="F4:G5"/>
    <mergeCell ref="H4:I5"/>
    <mergeCell ref="J4:K5"/>
    <mergeCell ref="L4:M5"/>
    <mergeCell ref="BF4:BG5"/>
    <mergeCell ref="AT4:AU5"/>
    <mergeCell ref="AV4:AW5"/>
    <mergeCell ref="BZ4:CA5"/>
    <mergeCell ref="BN4:BO5"/>
    <mergeCell ref="AZ4:BA5"/>
    <mergeCell ref="BB4:BC5"/>
    <mergeCell ref="BD4:BE5"/>
    <mergeCell ref="BH4:BI5"/>
    <mergeCell ref="BJ4:BK5"/>
    <mergeCell ref="BR4:BS5"/>
    <mergeCell ref="BT4:BU5"/>
    <mergeCell ref="BV4:BW5"/>
    <mergeCell ref="BX4:BY5"/>
    <mergeCell ref="BP4:BQ5"/>
    <mergeCell ref="CB4:CC5"/>
    <mergeCell ref="AX4:AY5"/>
    <mergeCell ref="A1:CD1"/>
    <mergeCell ref="P4:Q5"/>
    <mergeCell ref="R4:S5"/>
    <mergeCell ref="T4:U5"/>
    <mergeCell ref="V4:W5"/>
    <mergeCell ref="X4:Y5"/>
    <mergeCell ref="Z4:AA5"/>
    <mergeCell ref="AP4:AQ5"/>
    <mergeCell ref="AR4:AS5"/>
    <mergeCell ref="AL4:AM5"/>
    <mergeCell ref="AB4:AC5"/>
    <mergeCell ref="AD4:AE5"/>
    <mergeCell ref="AF4:AG5"/>
    <mergeCell ref="BL4:BM5"/>
  </mergeCells>
  <phoneticPr fontId="5"/>
  <printOptions horizontalCentered="1"/>
  <pageMargins left="0.39370078740157483" right="0.19685039370078741" top="0.39370078740157483" bottom="0.19685039370078741" header="0" footer="0"/>
  <pageSetup paperSize="9" scale="78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R91"/>
  <sheetViews>
    <sheetView showGridLines="0" view="pageBreakPreview" zoomScale="80" zoomScaleNormal="100" zoomScaleSheetLayoutView="80" workbookViewId="0">
      <pane xSplit="43" ySplit="6" topLeftCell="AX7" activePane="bottomRight" state="frozen"/>
      <selection pane="topRight" activeCell="AR1" sqref="AR1"/>
      <selection pane="bottomLeft" activeCell="A7" sqref="A7"/>
      <selection pane="bottomRight" activeCell="CF9" sqref="CF9"/>
    </sheetView>
  </sheetViews>
  <sheetFormatPr defaultRowHeight="13.5" x14ac:dyDescent="0.15"/>
  <cols>
    <col min="1" max="1" width="15.7109375" style="8" customWidth="1"/>
    <col min="2" max="2" width="14.28515625" style="9" hidden="1" customWidth="1"/>
    <col min="3" max="3" width="0.85546875" style="9" hidden="1" customWidth="1"/>
    <col min="4" max="4" width="12.85546875" style="9" hidden="1" customWidth="1"/>
    <col min="5" max="5" width="0.85546875" style="9" hidden="1" customWidth="1"/>
    <col min="6" max="6" width="7.85546875" style="9" hidden="1" customWidth="1"/>
    <col min="7" max="7" width="0.85546875" style="9" hidden="1" customWidth="1"/>
    <col min="8" max="8" width="14.28515625" style="9" hidden="1" customWidth="1"/>
    <col min="9" max="9" width="0.85546875" style="9" hidden="1" customWidth="1"/>
    <col min="10" max="10" width="12.85546875" style="9" hidden="1" customWidth="1"/>
    <col min="11" max="11" width="0.85546875" style="9" hidden="1" customWidth="1"/>
    <col min="12" max="12" width="7.85546875" style="9" hidden="1" customWidth="1"/>
    <col min="13" max="13" width="0.85546875" style="9" hidden="1" customWidth="1"/>
    <col min="14" max="14" width="14.28515625" style="9" hidden="1" customWidth="1"/>
    <col min="15" max="15" width="0.85546875" style="9" hidden="1" customWidth="1"/>
    <col min="16" max="16" width="12.85546875" style="9" hidden="1" customWidth="1"/>
    <col min="17" max="17" width="0.85546875" style="9" hidden="1" customWidth="1"/>
    <col min="18" max="18" width="7.85546875" style="9" hidden="1" customWidth="1"/>
    <col min="19" max="19" width="0.85546875" style="9" hidden="1" customWidth="1"/>
    <col min="20" max="20" width="14.28515625" style="9" hidden="1" customWidth="1"/>
    <col min="21" max="21" width="0.85546875" style="9" hidden="1" customWidth="1"/>
    <col min="22" max="22" width="12.85546875" style="9" hidden="1" customWidth="1"/>
    <col min="23" max="23" width="0.85546875" style="9" hidden="1" customWidth="1"/>
    <col min="24" max="24" width="7.85546875" style="9" hidden="1" customWidth="1"/>
    <col min="25" max="25" width="0.85546875" style="9" hidden="1" customWidth="1"/>
    <col min="26" max="26" width="14.28515625" style="9" hidden="1" customWidth="1"/>
    <col min="27" max="27" width="0.85546875" style="9" hidden="1" customWidth="1"/>
    <col min="28" max="28" width="12.85546875" style="9" hidden="1" customWidth="1"/>
    <col min="29" max="29" width="0.85546875" style="9" hidden="1" customWidth="1"/>
    <col min="30" max="30" width="7.85546875" style="9" hidden="1" customWidth="1"/>
    <col min="31" max="31" width="0.85546875" style="9" hidden="1" customWidth="1"/>
    <col min="32" max="32" width="14.28515625" style="9" hidden="1" customWidth="1"/>
    <col min="33" max="33" width="0.85546875" style="9" hidden="1" customWidth="1"/>
    <col min="34" max="34" width="12.85546875" style="9" hidden="1" customWidth="1"/>
    <col min="35" max="35" width="0.85546875" style="9" hidden="1" customWidth="1"/>
    <col min="36" max="36" width="7.85546875" style="9" hidden="1" customWidth="1"/>
    <col min="37" max="37" width="0.85546875" style="9" hidden="1" customWidth="1"/>
    <col min="38" max="38" width="14.28515625" style="9" hidden="1" customWidth="1"/>
    <col min="39" max="39" width="0.85546875" style="9" hidden="1" customWidth="1"/>
    <col min="40" max="40" width="12.85546875" style="9" hidden="1" customWidth="1"/>
    <col min="41" max="41" width="0.85546875" style="9" hidden="1" customWidth="1"/>
    <col min="42" max="42" width="7.85546875" style="9" hidden="1" customWidth="1"/>
    <col min="43" max="43" width="0.85546875" style="9" hidden="1" customWidth="1"/>
    <col min="44" max="44" width="14.28515625" style="9" hidden="1" customWidth="1"/>
    <col min="45" max="45" width="0.85546875" style="9" hidden="1" customWidth="1"/>
    <col min="46" max="46" width="12.85546875" style="9" hidden="1" customWidth="1"/>
    <col min="47" max="47" width="0.85546875" style="9" hidden="1" customWidth="1"/>
    <col min="48" max="48" width="7.85546875" style="9" hidden="1" customWidth="1"/>
    <col min="49" max="49" width="0.85546875" style="9" hidden="1" customWidth="1"/>
    <col min="50" max="50" width="14.28515625" style="9" customWidth="1"/>
    <col min="51" max="51" width="0.85546875" style="9" customWidth="1"/>
    <col min="52" max="52" width="13.7109375" style="9" customWidth="1"/>
    <col min="53" max="53" width="0.85546875" style="9" customWidth="1"/>
    <col min="54" max="54" width="7.85546875" style="9" customWidth="1"/>
    <col min="55" max="55" width="0.85546875" style="9" customWidth="1"/>
    <col min="56" max="56" width="14.28515625" style="9" customWidth="1"/>
    <col min="57" max="57" width="0.85546875" style="9" customWidth="1"/>
    <col min="58" max="58" width="13.7109375" style="9" customWidth="1"/>
    <col min="59" max="59" width="0.85546875" style="9" customWidth="1"/>
    <col min="60" max="60" width="7.85546875" style="9" customWidth="1"/>
    <col min="61" max="61" width="0.85546875" style="9" customWidth="1"/>
    <col min="62" max="62" width="14.28515625" style="9" customWidth="1"/>
    <col min="63" max="63" width="0.85546875" style="9" customWidth="1"/>
    <col min="64" max="64" width="13.7109375" style="9" customWidth="1"/>
    <col min="65" max="65" width="0.85546875" style="9" customWidth="1"/>
    <col min="66" max="66" width="7.85546875" style="9" customWidth="1"/>
    <col min="67" max="67" width="0.85546875" style="9" customWidth="1"/>
    <col min="68" max="68" width="14.28515625" style="9" customWidth="1"/>
    <col min="69" max="69" width="0.85546875" style="9" customWidth="1"/>
    <col min="70" max="70" width="13.7109375" style="9" customWidth="1"/>
    <col min="71" max="71" width="0.85546875" style="9" customWidth="1"/>
    <col min="72" max="72" width="7.85546875" style="9" customWidth="1"/>
    <col min="73" max="73" width="0.85546875" style="9" customWidth="1"/>
    <col min="74" max="74" width="14.28515625" style="9" customWidth="1"/>
    <col min="75" max="75" width="0.85546875" style="9" customWidth="1"/>
    <col min="76" max="76" width="13.7109375" style="9" customWidth="1"/>
    <col min="77" max="77" width="0.85546875" style="9" customWidth="1"/>
    <col min="78" max="78" width="7.85546875" style="9" customWidth="1"/>
    <col min="79" max="79" width="0.85546875" style="9" customWidth="1"/>
    <col min="80" max="80" width="10.7109375" style="9" customWidth="1"/>
    <col min="81" max="16384" width="9.140625" style="9"/>
  </cols>
  <sheetData>
    <row r="1" spans="1:80" ht="22.9" customHeight="1" x14ac:dyDescent="0.15">
      <c r="A1" s="662" t="s">
        <v>39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  <c r="AK1" s="662"/>
      <c r="AL1" s="662"/>
      <c r="AM1" s="662"/>
      <c r="AN1" s="662"/>
      <c r="AO1" s="662"/>
      <c r="AP1" s="662"/>
      <c r="AQ1" s="662"/>
      <c r="AR1" s="662"/>
      <c r="AS1" s="662"/>
      <c r="AT1" s="662"/>
      <c r="AU1" s="662"/>
      <c r="AV1" s="662"/>
      <c r="AW1" s="662"/>
      <c r="AX1" s="662"/>
      <c r="AY1" s="662"/>
      <c r="AZ1" s="662"/>
      <c r="BA1" s="662"/>
      <c r="BB1" s="662"/>
      <c r="BC1" s="662"/>
      <c r="BD1" s="662"/>
      <c r="BE1" s="662"/>
      <c r="BF1" s="662"/>
      <c r="BG1" s="662"/>
      <c r="BH1" s="662"/>
      <c r="BI1" s="662"/>
      <c r="BJ1" s="662"/>
      <c r="BK1" s="662"/>
      <c r="BL1" s="662"/>
      <c r="BM1" s="662"/>
      <c r="BN1" s="662"/>
      <c r="BO1" s="662"/>
      <c r="BP1" s="662"/>
      <c r="BQ1" s="662"/>
      <c r="BR1" s="662"/>
      <c r="BS1" s="662"/>
      <c r="BT1" s="662"/>
      <c r="BU1" s="662"/>
      <c r="BV1" s="662"/>
      <c r="BW1" s="662"/>
      <c r="BX1" s="662"/>
      <c r="BY1" s="662"/>
      <c r="BZ1" s="662"/>
      <c r="CA1" s="662"/>
      <c r="CB1" s="662"/>
    </row>
    <row r="2" spans="1:80" ht="22.9" customHeight="1" thickBot="1" x14ac:dyDescent="0.2">
      <c r="A2" s="46"/>
      <c r="B2" s="47"/>
      <c r="C2" s="47"/>
      <c r="D2" s="47"/>
      <c r="E2" s="47"/>
      <c r="F2" s="47"/>
      <c r="G2" s="47"/>
      <c r="H2" s="47"/>
      <c r="I2" s="47"/>
      <c r="J2" s="48"/>
      <c r="K2" s="48"/>
      <c r="L2" s="48"/>
      <c r="M2" s="49"/>
      <c r="N2" s="47"/>
      <c r="O2" s="47"/>
      <c r="P2" s="48"/>
      <c r="Q2" s="48"/>
      <c r="R2" s="47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8"/>
    </row>
    <row r="3" spans="1:80" ht="18" customHeight="1" thickTop="1" x14ac:dyDescent="0.15">
      <c r="A3" s="665" t="s">
        <v>50</v>
      </c>
      <c r="B3" s="89" t="str">
        <f>+'1.全体'!D3</f>
        <v>平　成　１４　年</v>
      </c>
      <c r="C3" s="90"/>
      <c r="D3" s="90"/>
      <c r="E3" s="90"/>
      <c r="F3" s="90"/>
      <c r="G3" s="27"/>
      <c r="H3" s="89" t="str">
        <f>+'1.全体'!J3</f>
        <v>平　成　１５　年</v>
      </c>
      <c r="I3" s="90"/>
      <c r="J3" s="90"/>
      <c r="K3" s="90"/>
      <c r="L3" s="90"/>
      <c r="M3" s="27"/>
      <c r="N3" s="89" t="str">
        <f>+'1.全体'!P3</f>
        <v>平　成　１６　年</v>
      </c>
      <c r="O3" s="90"/>
      <c r="P3" s="90"/>
      <c r="Q3" s="90"/>
      <c r="R3" s="90"/>
      <c r="S3" s="27"/>
      <c r="T3" s="89" t="str">
        <f>+'1.全体'!V3</f>
        <v>平　成　１７　年</v>
      </c>
      <c r="U3" s="90"/>
      <c r="V3" s="90"/>
      <c r="W3" s="90"/>
      <c r="X3" s="90"/>
      <c r="Y3" s="27"/>
      <c r="Z3" s="89" t="str">
        <f>+'1.全体'!AB3</f>
        <v>平　成　１８　年</v>
      </c>
      <c r="AA3" s="90"/>
      <c r="AB3" s="90"/>
      <c r="AC3" s="90"/>
      <c r="AD3" s="90"/>
      <c r="AE3" s="27"/>
      <c r="AF3" s="89" t="str">
        <f>+'1.全体'!AH3</f>
        <v>平　成　１９　年</v>
      </c>
      <c r="AG3" s="90"/>
      <c r="AH3" s="90"/>
      <c r="AI3" s="90"/>
      <c r="AJ3" s="90"/>
      <c r="AK3" s="27"/>
      <c r="AL3" s="89" t="str">
        <f>+'1.全体'!AN3</f>
        <v>平　成　２０　年</v>
      </c>
      <c r="AM3" s="90"/>
      <c r="AN3" s="90"/>
      <c r="AO3" s="90"/>
      <c r="AP3" s="90"/>
      <c r="AQ3" s="27"/>
      <c r="AR3" s="89" t="str">
        <f>+'1.全体'!AT3</f>
        <v>平　成　２１　年</v>
      </c>
      <c r="AS3" s="90"/>
      <c r="AT3" s="90"/>
      <c r="AU3" s="90"/>
      <c r="AV3" s="90"/>
      <c r="AW3" s="27"/>
      <c r="AX3" s="89" t="str">
        <f>+'1.全体'!AZ3</f>
        <v>平成２６年</v>
      </c>
      <c r="AY3" s="90"/>
      <c r="AZ3" s="90"/>
      <c r="BA3" s="90"/>
      <c r="BB3" s="90"/>
      <c r="BC3" s="27"/>
      <c r="BD3" s="89" t="str">
        <f>+'1.全体'!BF3</f>
        <v>平成２７年(平成２８年調査)</v>
      </c>
      <c r="BE3" s="90"/>
      <c r="BF3" s="90"/>
      <c r="BG3" s="90"/>
      <c r="BH3" s="90"/>
      <c r="BI3" s="27"/>
      <c r="BJ3" s="89" t="str">
        <f>+'1.全体'!BL3</f>
        <v>平成２８年(平成２９年調査)</v>
      </c>
      <c r="BK3" s="90"/>
      <c r="BL3" s="90"/>
      <c r="BM3" s="90"/>
      <c r="BN3" s="90"/>
      <c r="BO3" s="27"/>
      <c r="BP3" s="89" t="str">
        <f>+'1.全体'!BR3</f>
        <v>平成２９年(平成３０年調査)</v>
      </c>
      <c r="BQ3" s="90"/>
      <c r="BR3" s="90"/>
      <c r="BS3" s="90"/>
      <c r="BT3" s="90"/>
      <c r="BU3" s="27"/>
      <c r="BV3" s="89" t="str">
        <f>+'1.全体'!BX3</f>
        <v>平成３０年(令和元年調査)</v>
      </c>
      <c r="BW3" s="90"/>
      <c r="BX3" s="90"/>
      <c r="BY3" s="90"/>
      <c r="BZ3" s="90"/>
      <c r="CA3" s="27"/>
      <c r="CB3" s="663" t="s">
        <v>50</v>
      </c>
    </row>
    <row r="4" spans="1:80" ht="13.5" customHeight="1" x14ac:dyDescent="0.15">
      <c r="A4" s="666"/>
      <c r="B4" s="608" t="s">
        <v>96</v>
      </c>
      <c r="C4" s="609"/>
      <c r="D4" s="650" t="s">
        <v>65</v>
      </c>
      <c r="E4" s="609"/>
      <c r="F4" s="660" t="str">
        <f>+$AP$4</f>
        <v>対H20</v>
      </c>
      <c r="G4" s="661"/>
      <c r="H4" s="608" t="s">
        <v>96</v>
      </c>
      <c r="I4" s="609"/>
      <c r="J4" s="650" t="s">
        <v>65</v>
      </c>
      <c r="K4" s="609"/>
      <c r="L4" s="660" t="str">
        <f>+$AP$4</f>
        <v>対H20</v>
      </c>
      <c r="M4" s="661"/>
      <c r="N4" s="608" t="s">
        <v>96</v>
      </c>
      <c r="O4" s="609"/>
      <c r="P4" s="650" t="s">
        <v>65</v>
      </c>
      <c r="Q4" s="609"/>
      <c r="R4" s="660" t="str">
        <f>+$AP$4</f>
        <v>対H20</v>
      </c>
      <c r="S4" s="661"/>
      <c r="T4" s="608" t="s">
        <v>96</v>
      </c>
      <c r="U4" s="609"/>
      <c r="V4" s="650" t="s">
        <v>65</v>
      </c>
      <c r="W4" s="609"/>
      <c r="X4" s="660" t="str">
        <f>+$AP$4</f>
        <v>対H20</v>
      </c>
      <c r="Y4" s="661"/>
      <c r="Z4" s="655" t="s">
        <v>96</v>
      </c>
      <c r="AA4" s="656"/>
      <c r="AB4" s="659" t="s">
        <v>65</v>
      </c>
      <c r="AC4" s="656"/>
      <c r="AD4" s="660" t="str">
        <f>+$AP$4</f>
        <v>対H20</v>
      </c>
      <c r="AE4" s="661"/>
      <c r="AF4" s="655" t="s">
        <v>96</v>
      </c>
      <c r="AG4" s="656"/>
      <c r="AH4" s="659" t="s">
        <v>65</v>
      </c>
      <c r="AI4" s="656"/>
      <c r="AJ4" s="660" t="str">
        <f>+$AP$4</f>
        <v>対H20</v>
      </c>
      <c r="AK4" s="661"/>
      <c r="AL4" s="655" t="s">
        <v>96</v>
      </c>
      <c r="AM4" s="656"/>
      <c r="AN4" s="659" t="s">
        <v>65</v>
      </c>
      <c r="AO4" s="656"/>
      <c r="AP4" s="660" t="s">
        <v>305</v>
      </c>
      <c r="AQ4" s="661"/>
      <c r="AR4" s="655" t="s">
        <v>96</v>
      </c>
      <c r="AS4" s="656"/>
      <c r="AT4" s="659" t="s">
        <v>65</v>
      </c>
      <c r="AU4" s="656"/>
      <c r="AV4" s="660" t="s">
        <v>314</v>
      </c>
      <c r="AW4" s="661"/>
      <c r="AX4" s="655" t="s">
        <v>96</v>
      </c>
      <c r="AY4" s="656"/>
      <c r="AZ4" s="659" t="s">
        <v>65</v>
      </c>
      <c r="BA4" s="656"/>
      <c r="BB4" s="660" t="s">
        <v>434</v>
      </c>
      <c r="BC4" s="661"/>
      <c r="BD4" s="655" t="s">
        <v>96</v>
      </c>
      <c r="BE4" s="656"/>
      <c r="BF4" s="659" t="s">
        <v>65</v>
      </c>
      <c r="BG4" s="656"/>
      <c r="BH4" s="660" t="str">
        <f>+BB4</f>
        <v>対H26</v>
      </c>
      <c r="BI4" s="661"/>
      <c r="BJ4" s="655" t="s">
        <v>96</v>
      </c>
      <c r="BK4" s="656"/>
      <c r="BL4" s="659" t="s">
        <v>65</v>
      </c>
      <c r="BM4" s="656"/>
      <c r="BN4" s="660" t="str">
        <f>+BB4</f>
        <v>対H26</v>
      </c>
      <c r="BO4" s="661"/>
      <c r="BP4" s="655" t="s">
        <v>96</v>
      </c>
      <c r="BQ4" s="656"/>
      <c r="BR4" s="659" t="s">
        <v>65</v>
      </c>
      <c r="BS4" s="656"/>
      <c r="BT4" s="660" t="str">
        <f>+BB4</f>
        <v>対H26</v>
      </c>
      <c r="BU4" s="661"/>
      <c r="BV4" s="655" t="s">
        <v>96</v>
      </c>
      <c r="BW4" s="656"/>
      <c r="BX4" s="659" t="s">
        <v>65</v>
      </c>
      <c r="BY4" s="656"/>
      <c r="BZ4" s="660" t="str">
        <f>+BB4</f>
        <v>対H26</v>
      </c>
      <c r="CA4" s="661"/>
      <c r="CB4" s="664"/>
    </row>
    <row r="5" spans="1:80" ht="13.5" customHeight="1" x14ac:dyDescent="0.15">
      <c r="A5" s="667"/>
      <c r="B5" s="610"/>
      <c r="C5" s="611"/>
      <c r="D5" s="610"/>
      <c r="E5" s="611"/>
      <c r="F5" s="637" t="s">
        <v>61</v>
      </c>
      <c r="G5" s="638"/>
      <c r="H5" s="610"/>
      <c r="I5" s="611"/>
      <c r="J5" s="610"/>
      <c r="K5" s="611"/>
      <c r="L5" s="637" t="s">
        <v>61</v>
      </c>
      <c r="M5" s="638"/>
      <c r="N5" s="610"/>
      <c r="O5" s="611"/>
      <c r="P5" s="610"/>
      <c r="Q5" s="611"/>
      <c r="R5" s="637" t="s">
        <v>61</v>
      </c>
      <c r="S5" s="638"/>
      <c r="T5" s="610"/>
      <c r="U5" s="611"/>
      <c r="V5" s="610"/>
      <c r="W5" s="611"/>
      <c r="X5" s="637" t="s">
        <v>61</v>
      </c>
      <c r="Y5" s="638"/>
      <c r="Z5" s="657"/>
      <c r="AA5" s="658"/>
      <c r="AB5" s="657"/>
      <c r="AC5" s="658"/>
      <c r="AD5" s="637" t="s">
        <v>61</v>
      </c>
      <c r="AE5" s="638"/>
      <c r="AF5" s="657"/>
      <c r="AG5" s="658"/>
      <c r="AH5" s="657"/>
      <c r="AI5" s="658"/>
      <c r="AJ5" s="272" t="s">
        <v>282</v>
      </c>
      <c r="AK5" s="273"/>
      <c r="AL5" s="657"/>
      <c r="AM5" s="658"/>
      <c r="AN5" s="657"/>
      <c r="AO5" s="658"/>
      <c r="AP5" s="272" t="s">
        <v>282</v>
      </c>
      <c r="AQ5" s="273"/>
      <c r="AR5" s="657"/>
      <c r="AS5" s="658"/>
      <c r="AT5" s="657"/>
      <c r="AU5" s="658"/>
      <c r="AV5" s="272" t="s">
        <v>282</v>
      </c>
      <c r="AW5" s="273"/>
      <c r="AX5" s="657"/>
      <c r="AY5" s="658"/>
      <c r="AZ5" s="657"/>
      <c r="BA5" s="658"/>
      <c r="BB5" s="272" t="s">
        <v>282</v>
      </c>
      <c r="BC5" s="273"/>
      <c r="BD5" s="657"/>
      <c r="BE5" s="658"/>
      <c r="BF5" s="657"/>
      <c r="BG5" s="658"/>
      <c r="BH5" s="272" t="s">
        <v>282</v>
      </c>
      <c r="BI5" s="273"/>
      <c r="BJ5" s="657"/>
      <c r="BK5" s="658"/>
      <c r="BL5" s="657"/>
      <c r="BM5" s="658"/>
      <c r="BN5" s="272" t="s">
        <v>282</v>
      </c>
      <c r="BO5" s="273"/>
      <c r="BP5" s="657"/>
      <c r="BQ5" s="658"/>
      <c r="BR5" s="657"/>
      <c r="BS5" s="658"/>
      <c r="BT5" s="272" t="s">
        <v>282</v>
      </c>
      <c r="BU5" s="273"/>
      <c r="BV5" s="657"/>
      <c r="BW5" s="658"/>
      <c r="BX5" s="657"/>
      <c r="BY5" s="658"/>
      <c r="BZ5" s="272" t="s">
        <v>282</v>
      </c>
      <c r="CA5" s="273"/>
      <c r="CB5" s="610"/>
    </row>
    <row r="6" spans="1:80" ht="24.75" customHeight="1" x14ac:dyDescent="0.15">
      <c r="A6" s="271" t="s">
        <v>97</v>
      </c>
      <c r="B6" s="383">
        <f>SUM(B8:B13)</f>
        <v>365</v>
      </c>
      <c r="C6" s="384"/>
      <c r="D6" s="384">
        <v>-24</v>
      </c>
      <c r="E6" s="384"/>
      <c r="F6" s="385">
        <f>B6/$AL6*100</f>
        <v>124.57337883959045</v>
      </c>
      <c r="G6" s="385"/>
      <c r="H6" s="383">
        <f>SUM(H8:H13)</f>
        <v>354</v>
      </c>
      <c r="I6" s="384"/>
      <c r="J6" s="384">
        <f>IF(H6-B6=SUM(J8:J13),H6-B6,"")</f>
        <v>-11</v>
      </c>
      <c r="K6" s="384"/>
      <c r="L6" s="385">
        <f>H6/$AL6*100</f>
        <v>120.81911262798634</v>
      </c>
      <c r="M6" s="385"/>
      <c r="N6" s="383">
        <f>SUM(N8:N13)</f>
        <v>318</v>
      </c>
      <c r="O6" s="384"/>
      <c r="P6" s="384">
        <f>IF(N6-H6=SUM(P8:P13),N6-H6,"")</f>
        <v>-36</v>
      </c>
      <c r="Q6" s="384"/>
      <c r="R6" s="385">
        <f>N6/$AL6*100</f>
        <v>108.53242320819112</v>
      </c>
      <c r="S6" s="385"/>
      <c r="T6" s="383">
        <f>SUM(T8:T13)</f>
        <v>324</v>
      </c>
      <c r="U6" s="384"/>
      <c r="V6" s="384">
        <f>IF(T6-N6=SUM(V8:V13),T6-N6,"")</f>
        <v>6</v>
      </c>
      <c r="W6" s="384"/>
      <c r="X6" s="385">
        <f>T6/$AL6*100</f>
        <v>110.580204778157</v>
      </c>
      <c r="Y6" s="385"/>
      <c r="Z6" s="383">
        <f>SUM(Z8:Z13)</f>
        <v>306</v>
      </c>
      <c r="AA6" s="384"/>
      <c r="AB6" s="384">
        <f>IF(Z6-T6=SUM(AB8:AB13),Z6-T6,"")</f>
        <v>-18</v>
      </c>
      <c r="AC6" s="384"/>
      <c r="AD6" s="385">
        <f>Z6/$AL6*100</f>
        <v>104.43686006825939</v>
      </c>
      <c r="AE6" s="385"/>
      <c r="AF6" s="383">
        <f>SUM(AF8:AF13)</f>
        <v>301</v>
      </c>
      <c r="AG6" s="384"/>
      <c r="AH6" s="384">
        <f>IF(AF6-Z6=SUM(AH8:AH13),AF6-Z6,"")</f>
        <v>-5</v>
      </c>
      <c r="AI6" s="384"/>
      <c r="AJ6" s="385">
        <f>AF6/$AL6*100</f>
        <v>102.73037542662115</v>
      </c>
      <c r="AK6" s="385"/>
      <c r="AL6" s="383">
        <f>SUM(AL8:AL13)</f>
        <v>293</v>
      </c>
      <c r="AM6" s="384"/>
      <c r="AN6" s="384">
        <f>IF(AL6-AF6=SUM(AN8:AN13),AL6-AF6,"")</f>
        <v>-8</v>
      </c>
      <c r="AO6" s="384"/>
      <c r="AP6" s="385">
        <f>AL6/$AL6*100</f>
        <v>100</v>
      </c>
      <c r="AQ6" s="385"/>
      <c r="AR6" s="383">
        <f>SUM(AR8:AR13)</f>
        <v>278</v>
      </c>
      <c r="AS6" s="384"/>
      <c r="AT6" s="384">
        <f>IF(AR6-AL6=SUM(AT8:AT13),AR6-AL6,"")</f>
        <v>-15</v>
      </c>
      <c r="AU6" s="384"/>
      <c r="AV6" s="385">
        <f>AR6/$AR6*100</f>
        <v>100</v>
      </c>
      <c r="AW6" s="385"/>
      <c r="AX6" s="383">
        <v>238</v>
      </c>
      <c r="AY6" s="384">
        <v>0</v>
      </c>
      <c r="AZ6" s="383">
        <v>12</v>
      </c>
      <c r="BA6" s="384"/>
      <c r="BB6" s="385">
        <v>100</v>
      </c>
      <c r="BC6" s="385"/>
      <c r="BD6" s="383">
        <v>242</v>
      </c>
      <c r="BE6" s="384"/>
      <c r="BF6" s="384">
        <v>4</v>
      </c>
      <c r="BG6" s="384"/>
      <c r="BH6" s="385">
        <v>101.68067226890756</v>
      </c>
      <c r="BI6" s="385"/>
      <c r="BJ6" s="386">
        <v>218</v>
      </c>
      <c r="BK6" s="387"/>
      <c r="BL6" s="387">
        <v>-24</v>
      </c>
      <c r="BM6" s="387"/>
      <c r="BN6" s="388">
        <v>91.596638655462186</v>
      </c>
      <c r="BO6" s="388"/>
      <c r="BP6" s="386">
        <v>210</v>
      </c>
      <c r="BQ6" s="387"/>
      <c r="BR6" s="387">
        <v>-8</v>
      </c>
      <c r="BS6" s="387"/>
      <c r="BT6" s="388">
        <v>88.235294117647058</v>
      </c>
      <c r="BU6" s="388"/>
      <c r="BV6" s="386">
        <v>210</v>
      </c>
      <c r="BW6" s="387"/>
      <c r="BX6" s="387">
        <v>0</v>
      </c>
      <c r="BY6" s="387"/>
      <c r="BZ6" s="388">
        <v>88.235294117647058</v>
      </c>
      <c r="CA6" s="388"/>
      <c r="CB6" s="120" t="s">
        <v>97</v>
      </c>
    </row>
    <row r="7" spans="1:80" ht="5.25" customHeight="1" x14ac:dyDescent="0.15">
      <c r="A7" s="19"/>
      <c r="B7" s="389"/>
      <c r="C7" s="390"/>
      <c r="D7" s="390"/>
      <c r="E7" s="390"/>
      <c r="F7" s="391"/>
      <c r="G7" s="391"/>
      <c r="H7" s="389"/>
      <c r="I7" s="390"/>
      <c r="J7" s="390"/>
      <c r="K7" s="390"/>
      <c r="L7" s="391"/>
      <c r="M7" s="391"/>
      <c r="N7" s="389"/>
      <c r="O7" s="390"/>
      <c r="P7" s="390"/>
      <c r="Q7" s="390"/>
      <c r="R7" s="391"/>
      <c r="S7" s="391"/>
      <c r="T7" s="389"/>
      <c r="U7" s="390"/>
      <c r="V7" s="390"/>
      <c r="W7" s="390"/>
      <c r="X7" s="391"/>
      <c r="Y7" s="391"/>
      <c r="Z7" s="389"/>
      <c r="AA7" s="390"/>
      <c r="AB7" s="390"/>
      <c r="AC7" s="390"/>
      <c r="AD7" s="391"/>
      <c r="AE7" s="391"/>
      <c r="AF7" s="389"/>
      <c r="AG7" s="390"/>
      <c r="AH7" s="390"/>
      <c r="AI7" s="390"/>
      <c r="AJ7" s="391"/>
      <c r="AK7" s="391"/>
      <c r="AL7" s="389"/>
      <c r="AM7" s="390"/>
      <c r="AN7" s="390"/>
      <c r="AO7" s="390"/>
      <c r="AP7" s="391"/>
      <c r="AQ7" s="391"/>
      <c r="AR7" s="389"/>
      <c r="AS7" s="390"/>
      <c r="AT7" s="390"/>
      <c r="AU7" s="390"/>
      <c r="AV7" s="391"/>
      <c r="AW7" s="391"/>
      <c r="AX7" s="389"/>
      <c r="AY7" s="390"/>
      <c r="AZ7" s="390"/>
      <c r="BA7" s="390"/>
      <c r="BB7" s="391"/>
      <c r="BC7" s="391"/>
      <c r="BD7" s="389"/>
      <c r="BE7" s="390"/>
      <c r="BF7" s="390"/>
      <c r="BG7" s="390"/>
      <c r="BH7" s="391"/>
      <c r="BI7" s="391"/>
      <c r="BJ7" s="392"/>
      <c r="BK7" s="393"/>
      <c r="BL7" s="393"/>
      <c r="BM7" s="393"/>
      <c r="BN7" s="394"/>
      <c r="BO7" s="394"/>
      <c r="BP7" s="392"/>
      <c r="BQ7" s="393"/>
      <c r="BR7" s="393"/>
      <c r="BS7" s="393"/>
      <c r="BT7" s="394"/>
      <c r="BU7" s="394"/>
      <c r="BV7" s="392"/>
      <c r="BW7" s="393"/>
      <c r="BX7" s="393"/>
      <c r="BY7" s="393"/>
      <c r="BZ7" s="394"/>
      <c r="CA7" s="394"/>
      <c r="CB7" s="121"/>
    </row>
    <row r="8" spans="1:80" ht="20.100000000000001" customHeight="1" x14ac:dyDescent="0.15">
      <c r="A8" s="22" t="s">
        <v>261</v>
      </c>
      <c r="B8" s="50">
        <v>151</v>
      </c>
      <c r="C8" s="51"/>
      <c r="D8" s="395">
        <v>-12</v>
      </c>
      <c r="E8" s="395"/>
      <c r="F8" s="396">
        <f t="shared" ref="F8:F13" si="0">B8/$AL8*100</f>
        <v>131.30434782608694</v>
      </c>
      <c r="G8" s="396"/>
      <c r="H8" s="50">
        <v>152</v>
      </c>
      <c r="I8" s="51"/>
      <c r="J8" s="395">
        <f t="shared" ref="J8:J13" si="1">H8-B8</f>
        <v>1</v>
      </c>
      <c r="K8" s="395"/>
      <c r="L8" s="396">
        <f t="shared" ref="L8:L13" si="2">H8/$AL8*100</f>
        <v>132.17391304347825</v>
      </c>
      <c r="M8" s="396"/>
      <c r="N8" s="50">
        <v>133</v>
      </c>
      <c r="O8" s="51"/>
      <c r="P8" s="395">
        <f t="shared" ref="P8:P13" si="3">N8-H8</f>
        <v>-19</v>
      </c>
      <c r="Q8" s="395"/>
      <c r="R8" s="396">
        <f t="shared" ref="R8:R13" si="4">N8/$AL8*100</f>
        <v>115.65217391304347</v>
      </c>
      <c r="S8" s="396"/>
      <c r="T8" s="50">
        <v>132</v>
      </c>
      <c r="U8" s="51"/>
      <c r="V8" s="395">
        <f t="shared" ref="V8:V13" si="5">T8-N8</f>
        <v>-1</v>
      </c>
      <c r="W8" s="395"/>
      <c r="X8" s="396">
        <f t="shared" ref="X8:X13" si="6">T8/$AL8*100</f>
        <v>114.78260869565217</v>
      </c>
      <c r="Y8" s="396"/>
      <c r="Z8" s="50">
        <v>121</v>
      </c>
      <c r="AA8" s="51"/>
      <c r="AB8" s="395">
        <f t="shared" ref="AB8:AB13" si="7">Z8-T8</f>
        <v>-11</v>
      </c>
      <c r="AC8" s="395"/>
      <c r="AD8" s="396">
        <f t="shared" ref="AD8:AD13" si="8">Z8/$AL8*100</f>
        <v>105.21739130434781</v>
      </c>
      <c r="AE8" s="396"/>
      <c r="AF8" s="50">
        <v>121</v>
      </c>
      <c r="AG8" s="51"/>
      <c r="AH8" s="395">
        <f t="shared" ref="AH8:AH13" si="9">AF8-Z8</f>
        <v>0</v>
      </c>
      <c r="AI8" s="395"/>
      <c r="AJ8" s="396">
        <f t="shared" ref="AJ8:AJ13" si="10">AF8/$AL8*100</f>
        <v>105.21739130434781</v>
      </c>
      <c r="AK8" s="396"/>
      <c r="AL8" s="50">
        <v>115</v>
      </c>
      <c r="AM8" s="51"/>
      <c r="AN8" s="395">
        <f t="shared" ref="AN8:AN13" si="11">AL8-AF8</f>
        <v>-6</v>
      </c>
      <c r="AO8" s="395"/>
      <c r="AP8" s="396">
        <f t="shared" ref="AP8:AP13" si="12">AL8/$AL8*100</f>
        <v>100</v>
      </c>
      <c r="AQ8" s="396"/>
      <c r="AR8" s="50">
        <v>100</v>
      </c>
      <c r="AS8" s="51"/>
      <c r="AT8" s="395">
        <f t="shared" ref="AT8:AT13" si="13">AR8-AL8</f>
        <v>-15</v>
      </c>
      <c r="AU8" s="395"/>
      <c r="AV8" s="396">
        <f t="shared" ref="AV8:AV13" si="14">AR8/$AR8*100</f>
        <v>100</v>
      </c>
      <c r="AW8" s="396"/>
      <c r="AX8" s="95">
        <v>78</v>
      </c>
      <c r="AY8" s="51"/>
      <c r="AZ8" s="395">
        <v>8</v>
      </c>
      <c r="BA8" s="395"/>
      <c r="BB8" s="396">
        <v>100</v>
      </c>
      <c r="BC8" s="396"/>
      <c r="BD8" s="95">
        <v>87</v>
      </c>
      <c r="BE8" s="51"/>
      <c r="BF8" s="395">
        <v>9</v>
      </c>
      <c r="BG8" s="395"/>
      <c r="BH8" s="396">
        <v>111.53846153846155</v>
      </c>
      <c r="BI8" s="396"/>
      <c r="BJ8" s="95">
        <v>57</v>
      </c>
      <c r="BK8" s="93"/>
      <c r="BL8" s="397">
        <v>-30</v>
      </c>
      <c r="BM8" s="397"/>
      <c r="BN8" s="398">
        <v>73.076923076923066</v>
      </c>
      <c r="BO8" s="398"/>
      <c r="BP8" s="95">
        <v>52</v>
      </c>
      <c r="BQ8" s="93"/>
      <c r="BR8" s="397">
        <v>-5</v>
      </c>
      <c r="BS8" s="397"/>
      <c r="BT8" s="398">
        <v>66.666666666666657</v>
      </c>
      <c r="BU8" s="398"/>
      <c r="BV8" s="95">
        <v>59</v>
      </c>
      <c r="BW8" s="93"/>
      <c r="BX8" s="397">
        <v>7</v>
      </c>
      <c r="BY8" s="397"/>
      <c r="BZ8" s="398">
        <v>75.641025641025635</v>
      </c>
      <c r="CA8" s="398"/>
      <c r="CB8" s="122" t="s">
        <v>98</v>
      </c>
    </row>
    <row r="9" spans="1:80" ht="20.100000000000001" customHeight="1" x14ac:dyDescent="0.15">
      <c r="A9" s="17" t="s">
        <v>99</v>
      </c>
      <c r="B9" s="50">
        <v>88</v>
      </c>
      <c r="C9" s="51"/>
      <c r="D9" s="395">
        <v>-9</v>
      </c>
      <c r="E9" s="395"/>
      <c r="F9" s="396">
        <f t="shared" si="0"/>
        <v>135.38461538461539</v>
      </c>
      <c r="G9" s="396"/>
      <c r="H9" s="50">
        <v>77</v>
      </c>
      <c r="I9" s="51"/>
      <c r="J9" s="395">
        <f t="shared" si="1"/>
        <v>-11</v>
      </c>
      <c r="K9" s="395"/>
      <c r="L9" s="396">
        <f t="shared" si="2"/>
        <v>118.46153846153847</v>
      </c>
      <c r="M9" s="396"/>
      <c r="N9" s="50">
        <v>72</v>
      </c>
      <c r="O9" s="51"/>
      <c r="P9" s="395">
        <f t="shared" si="3"/>
        <v>-5</v>
      </c>
      <c r="Q9" s="395"/>
      <c r="R9" s="396">
        <f t="shared" si="4"/>
        <v>110.76923076923077</v>
      </c>
      <c r="S9" s="396"/>
      <c r="T9" s="50">
        <v>79</v>
      </c>
      <c r="U9" s="51"/>
      <c r="V9" s="395">
        <f t="shared" si="5"/>
        <v>7</v>
      </c>
      <c r="W9" s="395"/>
      <c r="X9" s="396">
        <f t="shared" si="6"/>
        <v>121.53846153846153</v>
      </c>
      <c r="Y9" s="396"/>
      <c r="Z9" s="50">
        <v>64</v>
      </c>
      <c r="AA9" s="51"/>
      <c r="AB9" s="395">
        <f t="shared" si="7"/>
        <v>-15</v>
      </c>
      <c r="AC9" s="395"/>
      <c r="AD9" s="396">
        <f t="shared" si="8"/>
        <v>98.461538461538467</v>
      </c>
      <c r="AE9" s="396"/>
      <c r="AF9" s="50">
        <v>67</v>
      </c>
      <c r="AG9" s="51"/>
      <c r="AH9" s="395">
        <f t="shared" si="9"/>
        <v>3</v>
      </c>
      <c r="AI9" s="395"/>
      <c r="AJ9" s="396">
        <f t="shared" si="10"/>
        <v>103.07692307692307</v>
      </c>
      <c r="AK9" s="396"/>
      <c r="AL9" s="50">
        <v>65</v>
      </c>
      <c r="AM9" s="51"/>
      <c r="AN9" s="395">
        <f t="shared" si="11"/>
        <v>-2</v>
      </c>
      <c r="AO9" s="395"/>
      <c r="AP9" s="396">
        <f t="shared" si="12"/>
        <v>100</v>
      </c>
      <c r="AQ9" s="396"/>
      <c r="AR9" s="50">
        <v>64</v>
      </c>
      <c r="AS9" s="51"/>
      <c r="AT9" s="395">
        <f t="shared" si="13"/>
        <v>-1</v>
      </c>
      <c r="AU9" s="395"/>
      <c r="AV9" s="396">
        <f t="shared" si="14"/>
        <v>100</v>
      </c>
      <c r="AW9" s="396"/>
      <c r="AX9" s="95">
        <v>57</v>
      </c>
      <c r="AY9" s="51"/>
      <c r="AZ9" s="395">
        <v>1</v>
      </c>
      <c r="BA9" s="395"/>
      <c r="BB9" s="396">
        <v>100</v>
      </c>
      <c r="BC9" s="396"/>
      <c r="BD9" s="95">
        <v>54</v>
      </c>
      <c r="BE9" s="51"/>
      <c r="BF9" s="395">
        <v>-3</v>
      </c>
      <c r="BG9" s="395"/>
      <c r="BH9" s="396">
        <v>94.73684210526315</v>
      </c>
      <c r="BI9" s="396"/>
      <c r="BJ9" s="95">
        <v>51</v>
      </c>
      <c r="BK9" s="93"/>
      <c r="BL9" s="397">
        <v>-3</v>
      </c>
      <c r="BM9" s="397"/>
      <c r="BN9" s="398">
        <v>89.473684210526315</v>
      </c>
      <c r="BO9" s="398"/>
      <c r="BP9" s="95">
        <v>53</v>
      </c>
      <c r="BQ9" s="93"/>
      <c r="BR9" s="397">
        <v>2</v>
      </c>
      <c r="BS9" s="397"/>
      <c r="BT9" s="398">
        <v>92.982456140350877</v>
      </c>
      <c r="BU9" s="398"/>
      <c r="BV9" s="95">
        <v>42</v>
      </c>
      <c r="BW9" s="93"/>
      <c r="BX9" s="397">
        <v>-11</v>
      </c>
      <c r="BY9" s="397"/>
      <c r="BZ9" s="398">
        <v>73.68421052631578</v>
      </c>
      <c r="CA9" s="398"/>
      <c r="CB9" s="122" t="s">
        <v>100</v>
      </c>
    </row>
    <row r="10" spans="1:80" ht="20.100000000000001" customHeight="1" x14ac:dyDescent="0.15">
      <c r="A10" s="17" t="s">
        <v>101</v>
      </c>
      <c r="B10" s="50">
        <v>46</v>
      </c>
      <c r="C10" s="51"/>
      <c r="D10" s="395">
        <v>-2</v>
      </c>
      <c r="E10" s="395"/>
      <c r="F10" s="396">
        <f t="shared" si="0"/>
        <v>100</v>
      </c>
      <c r="G10" s="396"/>
      <c r="H10" s="50">
        <v>48</v>
      </c>
      <c r="I10" s="51"/>
      <c r="J10" s="395">
        <f t="shared" si="1"/>
        <v>2</v>
      </c>
      <c r="K10" s="395"/>
      <c r="L10" s="396">
        <f t="shared" si="2"/>
        <v>104.34782608695652</v>
      </c>
      <c r="M10" s="396"/>
      <c r="N10" s="50">
        <v>39</v>
      </c>
      <c r="O10" s="51"/>
      <c r="P10" s="395">
        <f t="shared" si="3"/>
        <v>-9</v>
      </c>
      <c r="Q10" s="395"/>
      <c r="R10" s="396">
        <f t="shared" si="4"/>
        <v>84.782608695652172</v>
      </c>
      <c r="S10" s="396"/>
      <c r="T10" s="50">
        <v>41</v>
      </c>
      <c r="U10" s="51"/>
      <c r="V10" s="395">
        <f t="shared" si="5"/>
        <v>2</v>
      </c>
      <c r="W10" s="395"/>
      <c r="X10" s="396">
        <f t="shared" si="6"/>
        <v>89.130434782608688</v>
      </c>
      <c r="Y10" s="396"/>
      <c r="Z10" s="50">
        <v>54</v>
      </c>
      <c r="AA10" s="51"/>
      <c r="AB10" s="395">
        <f t="shared" si="7"/>
        <v>13</v>
      </c>
      <c r="AC10" s="395"/>
      <c r="AD10" s="396">
        <f t="shared" si="8"/>
        <v>117.39130434782609</v>
      </c>
      <c r="AE10" s="396"/>
      <c r="AF10" s="50">
        <v>46</v>
      </c>
      <c r="AG10" s="51"/>
      <c r="AH10" s="395">
        <f t="shared" si="9"/>
        <v>-8</v>
      </c>
      <c r="AI10" s="395"/>
      <c r="AJ10" s="396">
        <f t="shared" si="10"/>
        <v>100</v>
      </c>
      <c r="AK10" s="396"/>
      <c r="AL10" s="50">
        <v>46</v>
      </c>
      <c r="AM10" s="51"/>
      <c r="AN10" s="395">
        <f t="shared" si="11"/>
        <v>0</v>
      </c>
      <c r="AO10" s="395"/>
      <c r="AP10" s="396">
        <f t="shared" si="12"/>
        <v>100</v>
      </c>
      <c r="AQ10" s="396"/>
      <c r="AR10" s="50">
        <v>44</v>
      </c>
      <c r="AS10" s="51"/>
      <c r="AT10" s="395">
        <f t="shared" si="13"/>
        <v>-2</v>
      </c>
      <c r="AU10" s="395"/>
      <c r="AV10" s="396">
        <f t="shared" si="14"/>
        <v>100</v>
      </c>
      <c r="AW10" s="396"/>
      <c r="AX10" s="95">
        <v>35</v>
      </c>
      <c r="AY10" s="51"/>
      <c r="AZ10" s="395">
        <v>2</v>
      </c>
      <c r="BA10" s="395"/>
      <c r="BB10" s="396">
        <v>100</v>
      </c>
      <c r="BC10" s="396"/>
      <c r="BD10" s="95">
        <v>40</v>
      </c>
      <c r="BE10" s="51"/>
      <c r="BF10" s="395">
        <v>5</v>
      </c>
      <c r="BG10" s="395"/>
      <c r="BH10" s="396">
        <v>114.28571428571428</v>
      </c>
      <c r="BI10" s="396"/>
      <c r="BJ10" s="95">
        <v>39</v>
      </c>
      <c r="BK10" s="93"/>
      <c r="BL10" s="397">
        <v>-1</v>
      </c>
      <c r="BM10" s="397"/>
      <c r="BN10" s="398">
        <v>111.42857142857143</v>
      </c>
      <c r="BO10" s="398"/>
      <c r="BP10" s="95">
        <v>29</v>
      </c>
      <c r="BQ10" s="93"/>
      <c r="BR10" s="397">
        <v>-10</v>
      </c>
      <c r="BS10" s="397"/>
      <c r="BT10" s="398">
        <v>82.857142857142861</v>
      </c>
      <c r="BU10" s="398"/>
      <c r="BV10" s="95">
        <v>35</v>
      </c>
      <c r="BW10" s="93"/>
      <c r="BX10" s="397">
        <v>6</v>
      </c>
      <c r="BY10" s="397"/>
      <c r="BZ10" s="398">
        <v>100</v>
      </c>
      <c r="CA10" s="398"/>
      <c r="CB10" s="122" t="s">
        <v>49</v>
      </c>
    </row>
    <row r="11" spans="1:80" ht="20.100000000000001" customHeight="1" x14ac:dyDescent="0.15">
      <c r="A11" s="17" t="s">
        <v>102</v>
      </c>
      <c r="B11" s="50">
        <v>30</v>
      </c>
      <c r="C11" s="51"/>
      <c r="D11" s="395">
        <v>-2</v>
      </c>
      <c r="E11" s="395"/>
      <c r="F11" s="396">
        <f t="shared" si="0"/>
        <v>130.43478260869566</v>
      </c>
      <c r="G11" s="396"/>
      <c r="H11" s="50">
        <v>27</v>
      </c>
      <c r="I11" s="51"/>
      <c r="J11" s="395">
        <f t="shared" si="1"/>
        <v>-3</v>
      </c>
      <c r="K11" s="395"/>
      <c r="L11" s="396">
        <f t="shared" si="2"/>
        <v>117.39130434782609</v>
      </c>
      <c r="M11" s="396"/>
      <c r="N11" s="50">
        <v>27</v>
      </c>
      <c r="O11" s="51"/>
      <c r="P11" s="395">
        <f t="shared" si="3"/>
        <v>0</v>
      </c>
      <c r="Q11" s="395"/>
      <c r="R11" s="396">
        <f t="shared" si="4"/>
        <v>117.39130434782609</v>
      </c>
      <c r="S11" s="396"/>
      <c r="T11" s="50">
        <v>28</v>
      </c>
      <c r="U11" s="51"/>
      <c r="V11" s="395">
        <f t="shared" si="5"/>
        <v>1</v>
      </c>
      <c r="W11" s="395"/>
      <c r="X11" s="396">
        <f t="shared" si="6"/>
        <v>121.73913043478262</v>
      </c>
      <c r="Y11" s="396"/>
      <c r="Z11" s="50">
        <v>24</v>
      </c>
      <c r="AA11" s="51"/>
      <c r="AB11" s="395">
        <f t="shared" si="7"/>
        <v>-4</v>
      </c>
      <c r="AC11" s="395"/>
      <c r="AD11" s="396">
        <f t="shared" si="8"/>
        <v>104.34782608695652</v>
      </c>
      <c r="AE11" s="396"/>
      <c r="AF11" s="50">
        <v>24</v>
      </c>
      <c r="AG11" s="51"/>
      <c r="AH11" s="395">
        <f t="shared" si="9"/>
        <v>0</v>
      </c>
      <c r="AI11" s="395"/>
      <c r="AJ11" s="396">
        <f t="shared" si="10"/>
        <v>104.34782608695652</v>
      </c>
      <c r="AK11" s="396"/>
      <c r="AL11" s="50">
        <v>23</v>
      </c>
      <c r="AM11" s="51"/>
      <c r="AN11" s="395">
        <f t="shared" si="11"/>
        <v>-1</v>
      </c>
      <c r="AO11" s="395"/>
      <c r="AP11" s="396">
        <f t="shared" si="12"/>
        <v>100</v>
      </c>
      <c r="AQ11" s="396"/>
      <c r="AR11" s="50">
        <v>28</v>
      </c>
      <c r="AS11" s="51"/>
      <c r="AT11" s="395">
        <f t="shared" si="13"/>
        <v>5</v>
      </c>
      <c r="AU11" s="395"/>
      <c r="AV11" s="396">
        <f t="shared" si="14"/>
        <v>100</v>
      </c>
      <c r="AW11" s="396"/>
      <c r="AX11" s="95">
        <v>28</v>
      </c>
      <c r="AY11" s="51"/>
      <c r="AZ11" s="395">
        <v>2</v>
      </c>
      <c r="BA11" s="395"/>
      <c r="BB11" s="396">
        <v>100</v>
      </c>
      <c r="BC11" s="396"/>
      <c r="BD11" s="95">
        <v>20</v>
      </c>
      <c r="BE11" s="51"/>
      <c r="BF11" s="395">
        <v>-8</v>
      </c>
      <c r="BG11" s="395"/>
      <c r="BH11" s="396">
        <v>71.428571428571431</v>
      </c>
      <c r="BI11" s="396"/>
      <c r="BJ11" s="95">
        <v>25</v>
      </c>
      <c r="BK11" s="93"/>
      <c r="BL11" s="397">
        <v>5</v>
      </c>
      <c r="BM11" s="397"/>
      <c r="BN11" s="398">
        <v>89.285714285714292</v>
      </c>
      <c r="BO11" s="398"/>
      <c r="BP11" s="95">
        <v>32</v>
      </c>
      <c r="BQ11" s="93"/>
      <c r="BR11" s="397">
        <v>7</v>
      </c>
      <c r="BS11" s="397"/>
      <c r="BT11" s="398">
        <v>114.28571428571428</v>
      </c>
      <c r="BU11" s="398"/>
      <c r="BV11" s="95">
        <v>32</v>
      </c>
      <c r="BW11" s="93"/>
      <c r="BX11" s="397">
        <v>0</v>
      </c>
      <c r="BY11" s="397"/>
      <c r="BZ11" s="398">
        <v>114.28571428571428</v>
      </c>
      <c r="CA11" s="398"/>
      <c r="CB11" s="122" t="s">
        <v>103</v>
      </c>
    </row>
    <row r="12" spans="1:80" ht="20.100000000000001" customHeight="1" x14ac:dyDescent="0.15">
      <c r="A12" s="17" t="s">
        <v>51</v>
      </c>
      <c r="B12" s="50">
        <v>36</v>
      </c>
      <c r="C12" s="51"/>
      <c r="D12" s="395">
        <v>-1</v>
      </c>
      <c r="E12" s="395"/>
      <c r="F12" s="396">
        <f t="shared" si="0"/>
        <v>112.5</v>
      </c>
      <c r="G12" s="396"/>
      <c r="H12" s="50">
        <v>36</v>
      </c>
      <c r="I12" s="51"/>
      <c r="J12" s="395">
        <f t="shared" si="1"/>
        <v>0</v>
      </c>
      <c r="K12" s="395"/>
      <c r="L12" s="396">
        <f t="shared" si="2"/>
        <v>112.5</v>
      </c>
      <c r="M12" s="396"/>
      <c r="N12" s="50">
        <v>33</v>
      </c>
      <c r="O12" s="51"/>
      <c r="P12" s="395">
        <f t="shared" si="3"/>
        <v>-3</v>
      </c>
      <c r="Q12" s="395"/>
      <c r="R12" s="396">
        <f t="shared" si="4"/>
        <v>103.125</v>
      </c>
      <c r="S12" s="396"/>
      <c r="T12" s="50">
        <v>32</v>
      </c>
      <c r="U12" s="51"/>
      <c r="V12" s="395">
        <f t="shared" si="5"/>
        <v>-1</v>
      </c>
      <c r="W12" s="395"/>
      <c r="X12" s="396">
        <f t="shared" si="6"/>
        <v>100</v>
      </c>
      <c r="Y12" s="396"/>
      <c r="Z12" s="50">
        <v>30</v>
      </c>
      <c r="AA12" s="51"/>
      <c r="AB12" s="395">
        <f t="shared" si="7"/>
        <v>-2</v>
      </c>
      <c r="AC12" s="395"/>
      <c r="AD12" s="396">
        <f t="shared" si="8"/>
        <v>93.75</v>
      </c>
      <c r="AE12" s="396"/>
      <c r="AF12" s="50">
        <v>34</v>
      </c>
      <c r="AG12" s="51"/>
      <c r="AH12" s="395">
        <f t="shared" si="9"/>
        <v>4</v>
      </c>
      <c r="AI12" s="395"/>
      <c r="AJ12" s="396">
        <f t="shared" si="10"/>
        <v>106.25</v>
      </c>
      <c r="AK12" s="396"/>
      <c r="AL12" s="50">
        <v>32</v>
      </c>
      <c r="AM12" s="51"/>
      <c r="AN12" s="395">
        <f t="shared" si="11"/>
        <v>-2</v>
      </c>
      <c r="AO12" s="395"/>
      <c r="AP12" s="396">
        <f t="shared" si="12"/>
        <v>100</v>
      </c>
      <c r="AQ12" s="396"/>
      <c r="AR12" s="50">
        <v>30</v>
      </c>
      <c r="AS12" s="51"/>
      <c r="AT12" s="395">
        <f t="shared" si="13"/>
        <v>-2</v>
      </c>
      <c r="AU12" s="395"/>
      <c r="AV12" s="396">
        <f t="shared" si="14"/>
        <v>100</v>
      </c>
      <c r="AW12" s="396"/>
      <c r="AX12" s="95">
        <v>30</v>
      </c>
      <c r="AY12" s="51"/>
      <c r="AZ12" s="395">
        <v>-1</v>
      </c>
      <c r="BA12" s="395"/>
      <c r="BB12" s="396">
        <v>100</v>
      </c>
      <c r="BC12" s="396"/>
      <c r="BD12" s="95">
        <v>30</v>
      </c>
      <c r="BE12" s="51"/>
      <c r="BF12" s="395">
        <v>0</v>
      </c>
      <c r="BG12" s="395"/>
      <c r="BH12" s="396">
        <v>100</v>
      </c>
      <c r="BI12" s="396"/>
      <c r="BJ12" s="95">
        <v>32</v>
      </c>
      <c r="BK12" s="93"/>
      <c r="BL12" s="397">
        <v>2</v>
      </c>
      <c r="BM12" s="397"/>
      <c r="BN12" s="398">
        <v>106.66666666666667</v>
      </c>
      <c r="BO12" s="398"/>
      <c r="BP12" s="95">
        <v>31</v>
      </c>
      <c r="BQ12" s="93"/>
      <c r="BR12" s="397">
        <v>-1</v>
      </c>
      <c r="BS12" s="397"/>
      <c r="BT12" s="398">
        <v>103.33333333333334</v>
      </c>
      <c r="BU12" s="398"/>
      <c r="BV12" s="95">
        <v>29</v>
      </c>
      <c r="BW12" s="93"/>
      <c r="BX12" s="397">
        <v>-2</v>
      </c>
      <c r="BY12" s="397"/>
      <c r="BZ12" s="398">
        <v>96.666666666666671</v>
      </c>
      <c r="CA12" s="398"/>
      <c r="CB12" s="122" t="s">
        <v>104</v>
      </c>
    </row>
    <row r="13" spans="1:80" ht="20.100000000000001" customHeight="1" x14ac:dyDescent="0.15">
      <c r="A13" s="17" t="s">
        <v>52</v>
      </c>
      <c r="B13" s="50">
        <v>14</v>
      </c>
      <c r="C13" s="51"/>
      <c r="D13" s="395">
        <v>2</v>
      </c>
      <c r="E13" s="395"/>
      <c r="F13" s="396">
        <f t="shared" si="0"/>
        <v>116.66666666666667</v>
      </c>
      <c r="G13" s="396"/>
      <c r="H13" s="50">
        <v>14</v>
      </c>
      <c r="I13" s="51"/>
      <c r="J13" s="395">
        <f t="shared" si="1"/>
        <v>0</v>
      </c>
      <c r="K13" s="395"/>
      <c r="L13" s="396">
        <f t="shared" si="2"/>
        <v>116.66666666666667</v>
      </c>
      <c r="M13" s="396"/>
      <c r="N13" s="50">
        <v>14</v>
      </c>
      <c r="O13" s="51"/>
      <c r="P13" s="395">
        <f t="shared" si="3"/>
        <v>0</v>
      </c>
      <c r="Q13" s="395"/>
      <c r="R13" s="396">
        <f t="shared" si="4"/>
        <v>116.66666666666667</v>
      </c>
      <c r="S13" s="396"/>
      <c r="T13" s="50">
        <v>12</v>
      </c>
      <c r="U13" s="51"/>
      <c r="V13" s="395">
        <f t="shared" si="5"/>
        <v>-2</v>
      </c>
      <c r="W13" s="395"/>
      <c r="X13" s="396">
        <f t="shared" si="6"/>
        <v>100</v>
      </c>
      <c r="Y13" s="396"/>
      <c r="Z13" s="50">
        <v>13</v>
      </c>
      <c r="AA13" s="51"/>
      <c r="AB13" s="395">
        <f t="shared" si="7"/>
        <v>1</v>
      </c>
      <c r="AC13" s="395"/>
      <c r="AD13" s="396">
        <f t="shared" si="8"/>
        <v>108.33333333333333</v>
      </c>
      <c r="AE13" s="396"/>
      <c r="AF13" s="50">
        <v>9</v>
      </c>
      <c r="AG13" s="51"/>
      <c r="AH13" s="395">
        <f t="shared" si="9"/>
        <v>-4</v>
      </c>
      <c r="AI13" s="395"/>
      <c r="AJ13" s="396">
        <f t="shared" si="10"/>
        <v>75</v>
      </c>
      <c r="AK13" s="396"/>
      <c r="AL13" s="50">
        <v>12</v>
      </c>
      <c r="AM13" s="51"/>
      <c r="AN13" s="395">
        <f t="shared" si="11"/>
        <v>3</v>
      </c>
      <c r="AO13" s="395"/>
      <c r="AP13" s="396">
        <f t="shared" si="12"/>
        <v>100</v>
      </c>
      <c r="AQ13" s="396"/>
      <c r="AR13" s="50">
        <v>12</v>
      </c>
      <c r="AS13" s="51"/>
      <c r="AT13" s="395">
        <f t="shared" si="13"/>
        <v>0</v>
      </c>
      <c r="AU13" s="395"/>
      <c r="AV13" s="396">
        <f t="shared" si="14"/>
        <v>100</v>
      </c>
      <c r="AW13" s="396"/>
      <c r="AX13" s="95">
        <v>10</v>
      </c>
      <c r="AY13" s="51"/>
      <c r="AZ13" s="395">
        <v>0</v>
      </c>
      <c r="BA13" s="395"/>
      <c r="BB13" s="396">
        <v>100</v>
      </c>
      <c r="BC13" s="396"/>
      <c r="BD13" s="95">
        <v>11</v>
      </c>
      <c r="BE13" s="51"/>
      <c r="BF13" s="395">
        <v>1</v>
      </c>
      <c r="BG13" s="395"/>
      <c r="BH13" s="396">
        <v>110.00000000000001</v>
      </c>
      <c r="BI13" s="396"/>
      <c r="BJ13" s="95">
        <v>14</v>
      </c>
      <c r="BK13" s="93"/>
      <c r="BL13" s="397">
        <v>3</v>
      </c>
      <c r="BM13" s="397"/>
      <c r="BN13" s="398">
        <v>140</v>
      </c>
      <c r="BO13" s="398"/>
      <c r="BP13" s="95">
        <v>13</v>
      </c>
      <c r="BQ13" s="93"/>
      <c r="BR13" s="397">
        <v>-1</v>
      </c>
      <c r="BS13" s="397"/>
      <c r="BT13" s="398">
        <v>130</v>
      </c>
      <c r="BU13" s="398"/>
      <c r="BV13" s="95">
        <v>13</v>
      </c>
      <c r="BW13" s="93"/>
      <c r="BX13" s="397">
        <v>0</v>
      </c>
      <c r="BY13" s="397"/>
      <c r="BZ13" s="398">
        <v>130</v>
      </c>
      <c r="CA13" s="398"/>
      <c r="CB13" s="122" t="s">
        <v>296</v>
      </c>
    </row>
    <row r="14" spans="1:80" ht="5.25" customHeight="1" x14ac:dyDescent="0.15">
      <c r="A14" s="20"/>
      <c r="B14" s="52"/>
      <c r="C14" s="53"/>
      <c r="D14" s="53"/>
      <c r="E14" s="53"/>
      <c r="F14" s="54"/>
      <c r="G14" s="54"/>
      <c r="H14" s="52"/>
      <c r="I14" s="53"/>
      <c r="J14" s="53"/>
      <c r="K14" s="53"/>
      <c r="L14" s="54"/>
      <c r="M14" s="54"/>
      <c r="N14" s="52"/>
      <c r="O14" s="53"/>
      <c r="P14" s="53"/>
      <c r="Q14" s="53"/>
      <c r="R14" s="54"/>
      <c r="S14" s="54"/>
      <c r="T14" s="52"/>
      <c r="U14" s="53"/>
      <c r="V14" s="53"/>
      <c r="W14" s="53"/>
      <c r="X14" s="54"/>
      <c r="Y14" s="54"/>
      <c r="Z14" s="52"/>
      <c r="AA14" s="53"/>
      <c r="AB14" s="53"/>
      <c r="AC14" s="53"/>
      <c r="AD14" s="54"/>
      <c r="AE14" s="54"/>
      <c r="AF14" s="52"/>
      <c r="AG14" s="53"/>
      <c r="AH14" s="53"/>
      <c r="AI14" s="53"/>
      <c r="AJ14" s="54"/>
      <c r="AK14" s="54"/>
      <c r="AL14" s="52"/>
      <c r="AM14" s="53"/>
      <c r="AN14" s="53"/>
      <c r="AO14" s="53"/>
      <c r="AP14" s="54"/>
      <c r="AQ14" s="54"/>
      <c r="AR14" s="52"/>
      <c r="AS14" s="53"/>
      <c r="AT14" s="53"/>
      <c r="AU14" s="53"/>
      <c r="AV14" s="54"/>
      <c r="AW14" s="54"/>
      <c r="AX14" s="52"/>
      <c r="AY14" s="53"/>
      <c r="AZ14" s="53"/>
      <c r="BA14" s="53"/>
      <c r="BB14" s="54"/>
      <c r="BC14" s="54"/>
      <c r="BD14" s="52"/>
      <c r="BE14" s="53"/>
      <c r="BF14" s="53"/>
      <c r="BG14" s="53"/>
      <c r="BH14" s="54"/>
      <c r="BI14" s="54"/>
      <c r="BJ14" s="96"/>
      <c r="BK14" s="94"/>
      <c r="BL14" s="94"/>
      <c r="BM14" s="94"/>
      <c r="BN14" s="115"/>
      <c r="BO14" s="115"/>
      <c r="BP14" s="96"/>
      <c r="BQ14" s="94"/>
      <c r="BR14" s="94"/>
      <c r="BS14" s="94"/>
      <c r="BT14" s="115"/>
      <c r="BU14" s="115"/>
      <c r="BV14" s="96"/>
      <c r="BW14" s="94"/>
      <c r="BX14" s="94"/>
      <c r="BY14" s="94"/>
      <c r="BZ14" s="115"/>
      <c r="CA14" s="115"/>
      <c r="CB14" s="123"/>
    </row>
    <row r="15" spans="1:80" ht="24.95" customHeight="1" thickBot="1" x14ac:dyDescent="0.2">
      <c r="A15" s="2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55"/>
    </row>
    <row r="16" spans="1:80" ht="18" customHeight="1" thickTop="1" x14ac:dyDescent="0.15">
      <c r="A16" s="665" t="s">
        <v>50</v>
      </c>
      <c r="B16" s="89" t="str">
        <f>B3</f>
        <v>平　成　１４　年</v>
      </c>
      <c r="C16" s="90"/>
      <c r="D16" s="90"/>
      <c r="E16" s="90"/>
      <c r="F16" s="90"/>
      <c r="G16" s="27"/>
      <c r="H16" s="89" t="str">
        <f>H3</f>
        <v>平　成　１５　年</v>
      </c>
      <c r="I16" s="90"/>
      <c r="J16" s="90"/>
      <c r="K16" s="90"/>
      <c r="L16" s="90"/>
      <c r="M16" s="27"/>
      <c r="N16" s="89" t="str">
        <f>N3</f>
        <v>平　成　１６　年</v>
      </c>
      <c r="O16" s="90"/>
      <c r="P16" s="90"/>
      <c r="Q16" s="90"/>
      <c r="R16" s="90"/>
      <c r="S16" s="27"/>
      <c r="T16" s="89" t="str">
        <f>T3</f>
        <v>平　成　１７　年</v>
      </c>
      <c r="U16" s="90"/>
      <c r="V16" s="90"/>
      <c r="W16" s="90"/>
      <c r="X16" s="90"/>
      <c r="Y16" s="27"/>
      <c r="Z16" s="89" t="str">
        <f>Z3</f>
        <v>平　成　１８　年</v>
      </c>
      <c r="AA16" s="90"/>
      <c r="AB16" s="90"/>
      <c r="AC16" s="90"/>
      <c r="AD16" s="90"/>
      <c r="AE16" s="27"/>
      <c r="AF16" s="89" t="str">
        <f>AF3</f>
        <v>平　成　１９　年</v>
      </c>
      <c r="AG16" s="90"/>
      <c r="AH16" s="90"/>
      <c r="AI16" s="90"/>
      <c r="AJ16" s="90"/>
      <c r="AK16" s="27"/>
      <c r="AL16" s="89" t="str">
        <f>AL3</f>
        <v>平　成　２０　年</v>
      </c>
      <c r="AM16" s="90"/>
      <c r="AN16" s="90"/>
      <c r="AO16" s="90"/>
      <c r="AP16" s="90"/>
      <c r="AQ16" s="27"/>
      <c r="AR16" s="89" t="str">
        <f>AR3</f>
        <v>平　成　２１　年</v>
      </c>
      <c r="AS16" s="90"/>
      <c r="AT16" s="90"/>
      <c r="AU16" s="90"/>
      <c r="AV16" s="90"/>
      <c r="AW16" s="27"/>
      <c r="AX16" s="89" t="str">
        <f>AX3</f>
        <v>平成２６年</v>
      </c>
      <c r="AY16" s="90"/>
      <c r="AZ16" s="90"/>
      <c r="BA16" s="90"/>
      <c r="BB16" s="90"/>
      <c r="BC16" s="27"/>
      <c r="BD16" s="89" t="str">
        <f>BD3</f>
        <v>平成２７年(平成２８年調査)</v>
      </c>
      <c r="BE16" s="90"/>
      <c r="BF16" s="90"/>
      <c r="BG16" s="90"/>
      <c r="BH16" s="90"/>
      <c r="BI16" s="27"/>
      <c r="BJ16" s="89" t="str">
        <f>BJ3</f>
        <v>平成２８年(平成２９年調査)</v>
      </c>
      <c r="BK16" s="90"/>
      <c r="BL16" s="90"/>
      <c r="BM16" s="90"/>
      <c r="BN16" s="90"/>
      <c r="BO16" s="27"/>
      <c r="BP16" s="89" t="str">
        <f>BP3</f>
        <v>平成２９年(平成３０年調査)</v>
      </c>
      <c r="BQ16" s="90"/>
      <c r="BR16" s="90"/>
      <c r="BS16" s="90"/>
      <c r="BT16" s="90"/>
      <c r="BU16" s="27"/>
      <c r="BV16" s="89" t="str">
        <f>BV3</f>
        <v>平成３０年(令和元年調査)</v>
      </c>
      <c r="BW16" s="90"/>
      <c r="BX16" s="90"/>
      <c r="BY16" s="90"/>
      <c r="BZ16" s="90"/>
      <c r="CA16" s="27"/>
      <c r="CB16" s="663" t="s">
        <v>50</v>
      </c>
    </row>
    <row r="17" spans="1:96" ht="13.5" customHeight="1" x14ac:dyDescent="0.15">
      <c r="A17" s="666"/>
      <c r="B17" s="608" t="s">
        <v>66</v>
      </c>
      <c r="C17" s="609"/>
      <c r="D17" s="650" t="s">
        <v>65</v>
      </c>
      <c r="E17" s="609"/>
      <c r="F17" s="660" t="str">
        <f>+F4</f>
        <v>対H20</v>
      </c>
      <c r="G17" s="661"/>
      <c r="H17" s="608" t="s">
        <v>66</v>
      </c>
      <c r="I17" s="609"/>
      <c r="J17" s="608" t="s">
        <v>67</v>
      </c>
      <c r="K17" s="609"/>
      <c r="L17" s="660" t="str">
        <f>+L4</f>
        <v>対H20</v>
      </c>
      <c r="M17" s="661"/>
      <c r="N17" s="608" t="s">
        <v>66</v>
      </c>
      <c r="O17" s="609"/>
      <c r="P17" s="650" t="s">
        <v>65</v>
      </c>
      <c r="Q17" s="609"/>
      <c r="R17" s="660" t="str">
        <f>+R4</f>
        <v>対H20</v>
      </c>
      <c r="S17" s="661"/>
      <c r="T17" s="608" t="s">
        <v>66</v>
      </c>
      <c r="U17" s="609"/>
      <c r="V17" s="650" t="s">
        <v>65</v>
      </c>
      <c r="W17" s="609"/>
      <c r="X17" s="660" t="str">
        <f>+X4</f>
        <v>対H20</v>
      </c>
      <c r="Y17" s="661"/>
      <c r="Z17" s="655" t="s">
        <v>66</v>
      </c>
      <c r="AA17" s="656"/>
      <c r="AB17" s="659" t="s">
        <v>65</v>
      </c>
      <c r="AC17" s="656"/>
      <c r="AD17" s="660" t="str">
        <f>+AD4</f>
        <v>対H20</v>
      </c>
      <c r="AE17" s="661"/>
      <c r="AF17" s="655" t="s">
        <v>66</v>
      </c>
      <c r="AG17" s="656"/>
      <c r="AH17" s="659" t="s">
        <v>65</v>
      </c>
      <c r="AI17" s="656"/>
      <c r="AJ17" s="660" t="str">
        <f>+AJ4</f>
        <v>対H20</v>
      </c>
      <c r="AK17" s="661"/>
      <c r="AL17" s="655" t="s">
        <v>66</v>
      </c>
      <c r="AM17" s="656"/>
      <c r="AN17" s="659" t="s">
        <v>65</v>
      </c>
      <c r="AO17" s="656"/>
      <c r="AP17" s="660" t="str">
        <f>+AP4</f>
        <v>対H20</v>
      </c>
      <c r="AQ17" s="661"/>
      <c r="AR17" s="655" t="s">
        <v>66</v>
      </c>
      <c r="AS17" s="656"/>
      <c r="AT17" s="659" t="s">
        <v>65</v>
      </c>
      <c r="AU17" s="656"/>
      <c r="AV17" s="660" t="str">
        <f>+AV4</f>
        <v>対H21</v>
      </c>
      <c r="AW17" s="661"/>
      <c r="AX17" s="655" t="s">
        <v>66</v>
      </c>
      <c r="AY17" s="656"/>
      <c r="AZ17" s="659" t="s">
        <v>65</v>
      </c>
      <c r="BA17" s="656"/>
      <c r="BB17" s="660" t="str">
        <f>+BB4</f>
        <v>対H26</v>
      </c>
      <c r="BC17" s="661"/>
      <c r="BD17" s="655" t="s">
        <v>66</v>
      </c>
      <c r="BE17" s="656"/>
      <c r="BF17" s="659" t="s">
        <v>65</v>
      </c>
      <c r="BG17" s="656"/>
      <c r="BH17" s="660" t="str">
        <f>+BH4</f>
        <v>対H26</v>
      </c>
      <c r="BI17" s="661"/>
      <c r="BJ17" s="655" t="s">
        <v>66</v>
      </c>
      <c r="BK17" s="656"/>
      <c r="BL17" s="659" t="s">
        <v>65</v>
      </c>
      <c r="BM17" s="656"/>
      <c r="BN17" s="660" t="str">
        <f>+BN4</f>
        <v>対H26</v>
      </c>
      <c r="BO17" s="661"/>
      <c r="BP17" s="655" t="s">
        <v>66</v>
      </c>
      <c r="BQ17" s="656"/>
      <c r="BR17" s="659" t="s">
        <v>65</v>
      </c>
      <c r="BS17" s="656"/>
      <c r="BT17" s="660" t="str">
        <f>+BT4</f>
        <v>対H26</v>
      </c>
      <c r="BU17" s="661"/>
      <c r="BV17" s="655" t="s">
        <v>66</v>
      </c>
      <c r="BW17" s="656"/>
      <c r="BX17" s="659" t="s">
        <v>65</v>
      </c>
      <c r="BY17" s="656"/>
      <c r="BZ17" s="660" t="str">
        <f>+BZ4</f>
        <v>対H26</v>
      </c>
      <c r="CA17" s="661"/>
      <c r="CB17" s="664"/>
    </row>
    <row r="18" spans="1:96" ht="13.5" customHeight="1" x14ac:dyDescent="0.15">
      <c r="A18" s="667"/>
      <c r="B18" s="610"/>
      <c r="C18" s="611"/>
      <c r="D18" s="610"/>
      <c r="E18" s="611"/>
      <c r="F18" s="637" t="s">
        <v>61</v>
      </c>
      <c r="G18" s="638"/>
      <c r="H18" s="610"/>
      <c r="I18" s="611"/>
      <c r="J18" s="610"/>
      <c r="K18" s="611"/>
      <c r="L18" s="637" t="s">
        <v>61</v>
      </c>
      <c r="M18" s="638"/>
      <c r="N18" s="610"/>
      <c r="O18" s="611"/>
      <c r="P18" s="610"/>
      <c r="Q18" s="611"/>
      <c r="R18" s="637" t="s">
        <v>61</v>
      </c>
      <c r="S18" s="638"/>
      <c r="T18" s="610"/>
      <c r="U18" s="611"/>
      <c r="V18" s="610"/>
      <c r="W18" s="611"/>
      <c r="X18" s="637" t="s">
        <v>61</v>
      </c>
      <c r="Y18" s="638"/>
      <c r="Z18" s="657"/>
      <c r="AA18" s="658"/>
      <c r="AB18" s="657"/>
      <c r="AC18" s="658"/>
      <c r="AD18" s="637" t="s">
        <v>61</v>
      </c>
      <c r="AE18" s="638"/>
      <c r="AF18" s="657"/>
      <c r="AG18" s="658"/>
      <c r="AH18" s="657"/>
      <c r="AI18" s="658"/>
      <c r="AJ18" s="272" t="s">
        <v>282</v>
      </c>
      <c r="AK18" s="273"/>
      <c r="AL18" s="657"/>
      <c r="AM18" s="658"/>
      <c r="AN18" s="657"/>
      <c r="AO18" s="658"/>
      <c r="AP18" s="272" t="s">
        <v>282</v>
      </c>
      <c r="AQ18" s="273"/>
      <c r="AR18" s="657"/>
      <c r="AS18" s="658"/>
      <c r="AT18" s="657"/>
      <c r="AU18" s="658"/>
      <c r="AV18" s="272" t="s">
        <v>282</v>
      </c>
      <c r="AW18" s="273"/>
      <c r="AX18" s="657"/>
      <c r="AY18" s="658"/>
      <c r="AZ18" s="657"/>
      <c r="BA18" s="658"/>
      <c r="BB18" s="272" t="s">
        <v>282</v>
      </c>
      <c r="BC18" s="273"/>
      <c r="BD18" s="657"/>
      <c r="BE18" s="658"/>
      <c r="BF18" s="657"/>
      <c r="BG18" s="658"/>
      <c r="BH18" s="272" t="s">
        <v>282</v>
      </c>
      <c r="BI18" s="273"/>
      <c r="BJ18" s="657"/>
      <c r="BK18" s="658"/>
      <c r="BL18" s="657"/>
      <c r="BM18" s="658"/>
      <c r="BN18" s="272" t="s">
        <v>282</v>
      </c>
      <c r="BO18" s="273"/>
      <c r="BP18" s="657"/>
      <c r="BQ18" s="658"/>
      <c r="BR18" s="657"/>
      <c r="BS18" s="658"/>
      <c r="BT18" s="272" t="s">
        <v>282</v>
      </c>
      <c r="BU18" s="273"/>
      <c r="BV18" s="657"/>
      <c r="BW18" s="658"/>
      <c r="BX18" s="657"/>
      <c r="BY18" s="658"/>
      <c r="BZ18" s="272" t="s">
        <v>282</v>
      </c>
      <c r="CA18" s="273"/>
      <c r="CB18" s="610"/>
    </row>
    <row r="19" spans="1:96" ht="24.75" customHeight="1" x14ac:dyDescent="0.15">
      <c r="A19" s="271" t="s">
        <v>97</v>
      </c>
      <c r="B19" s="383">
        <f>SUM(B21:B26)</f>
        <v>9046</v>
      </c>
      <c r="C19" s="384"/>
      <c r="D19" s="384">
        <v>-453</v>
      </c>
      <c r="E19" s="384"/>
      <c r="F19" s="385">
        <f>B19/$AL19*100</f>
        <v>113.77185259715759</v>
      </c>
      <c r="G19" s="385"/>
      <c r="H19" s="383">
        <f>SUM(H21:H26)</f>
        <v>8921</v>
      </c>
      <c r="I19" s="384"/>
      <c r="J19" s="384">
        <f>IF(H19-B19=SUM(J21:J26),H19-B19,"")</f>
        <v>-125</v>
      </c>
      <c r="K19" s="384"/>
      <c r="L19" s="385">
        <f>H19/$AL19*100</f>
        <v>112.19972330524462</v>
      </c>
      <c r="M19" s="385"/>
      <c r="N19" s="383">
        <f>SUM(N21:N26)</f>
        <v>8288</v>
      </c>
      <c r="O19" s="384"/>
      <c r="P19" s="384">
        <f>IF(N19-H19=SUM(P21:P26),N19-H19,"")</f>
        <v>-633</v>
      </c>
      <c r="Q19" s="384"/>
      <c r="R19" s="385">
        <f>N19/$AL19*100</f>
        <v>104.23846057099735</v>
      </c>
      <c r="S19" s="385"/>
      <c r="T19" s="383">
        <f>SUM(T21:T26)</f>
        <v>8144</v>
      </c>
      <c r="U19" s="384"/>
      <c r="V19" s="384">
        <f>IF(T19-N19=SUM(V21:V26),T19-N19,"")</f>
        <v>-144</v>
      </c>
      <c r="W19" s="384"/>
      <c r="X19" s="385">
        <f>T19/$AL19*100</f>
        <v>102.42736762671363</v>
      </c>
      <c r="Y19" s="385"/>
      <c r="Z19" s="383">
        <f>SUM(Z21:Z26)</f>
        <v>8063</v>
      </c>
      <c r="AA19" s="384"/>
      <c r="AB19" s="384">
        <f>IF(Z19-T19=SUM(AB21:AB26),Z19-T19,"")</f>
        <v>-81</v>
      </c>
      <c r="AC19" s="384"/>
      <c r="AD19" s="385">
        <f>Z19/$AL19*100</f>
        <v>101.40862784555402</v>
      </c>
      <c r="AE19" s="385"/>
      <c r="AF19" s="383">
        <f>SUM(AF21:AF26)</f>
        <v>8037</v>
      </c>
      <c r="AG19" s="384"/>
      <c r="AH19" s="384">
        <f>IF(AF19-Z19=SUM(AH21:AH26),AF19-Z19,"")</f>
        <v>-26</v>
      </c>
      <c r="AI19" s="384"/>
      <c r="AJ19" s="385">
        <f>AF19/$AL19*100</f>
        <v>101.08162495283612</v>
      </c>
      <c r="AK19" s="385"/>
      <c r="AL19" s="383">
        <f>SUM(AL21:AL26)</f>
        <v>7951</v>
      </c>
      <c r="AM19" s="384"/>
      <c r="AN19" s="384">
        <f>IF(AL19-AF19=SUM(AN21:AN26),AL19-AF19,"")</f>
        <v>-86</v>
      </c>
      <c r="AO19" s="384"/>
      <c r="AP19" s="385">
        <f>AL19/$AL19*100</f>
        <v>100</v>
      </c>
      <c r="AQ19" s="385"/>
      <c r="AR19" s="383">
        <f>SUM(AR21:AR26)</f>
        <v>7865</v>
      </c>
      <c r="AS19" s="384"/>
      <c r="AT19" s="384">
        <f>IF(AR19-AL19=SUM(AT21:AT26),AR19-AL19,"")</f>
        <v>-86</v>
      </c>
      <c r="AU19" s="384"/>
      <c r="AV19" s="385">
        <f>AR19/$AR19*100</f>
        <v>100</v>
      </c>
      <c r="AW19" s="385"/>
      <c r="AX19" s="383">
        <v>7310</v>
      </c>
      <c r="AY19" s="383">
        <v>0</v>
      </c>
      <c r="AZ19" s="383">
        <v>170</v>
      </c>
      <c r="BA19" s="384"/>
      <c r="BB19" s="385">
        <v>100</v>
      </c>
      <c r="BC19" s="385"/>
      <c r="BD19" s="383">
        <v>7240</v>
      </c>
      <c r="BE19" s="384"/>
      <c r="BF19" s="384">
        <v>-70</v>
      </c>
      <c r="BG19" s="384"/>
      <c r="BH19" s="385">
        <v>99.042407660738718</v>
      </c>
      <c r="BI19" s="385"/>
      <c r="BJ19" s="386">
        <v>7687</v>
      </c>
      <c r="BK19" s="387"/>
      <c r="BL19" s="387">
        <v>447</v>
      </c>
      <c r="BM19" s="387"/>
      <c r="BN19" s="388">
        <v>105.15731874145007</v>
      </c>
      <c r="BO19" s="388"/>
      <c r="BP19" s="386">
        <v>7575</v>
      </c>
      <c r="BQ19" s="387"/>
      <c r="BR19" s="387">
        <v>-112</v>
      </c>
      <c r="BS19" s="387"/>
      <c r="BT19" s="388">
        <v>103.62517099863202</v>
      </c>
      <c r="BU19" s="388"/>
      <c r="BV19" s="386">
        <v>7376</v>
      </c>
      <c r="BW19" s="387"/>
      <c r="BX19" s="387">
        <v>-199</v>
      </c>
      <c r="BY19" s="387"/>
      <c r="BZ19" s="388">
        <v>100.90287277701779</v>
      </c>
      <c r="CA19" s="388"/>
      <c r="CB19" s="120" t="s">
        <v>97</v>
      </c>
    </row>
    <row r="20" spans="1:96" ht="5.25" customHeight="1" x14ac:dyDescent="0.15">
      <c r="A20" s="19"/>
      <c r="B20" s="389"/>
      <c r="C20" s="390"/>
      <c r="D20" s="390"/>
      <c r="E20" s="390"/>
      <c r="F20" s="391"/>
      <c r="G20" s="391"/>
      <c r="H20" s="389"/>
      <c r="I20" s="390"/>
      <c r="J20" s="390"/>
      <c r="K20" s="390"/>
      <c r="L20" s="391"/>
      <c r="M20" s="391"/>
      <c r="N20" s="389"/>
      <c r="O20" s="390"/>
      <c r="P20" s="390"/>
      <c r="Q20" s="390"/>
      <c r="R20" s="391"/>
      <c r="S20" s="391"/>
      <c r="T20" s="389"/>
      <c r="U20" s="390"/>
      <c r="V20" s="390"/>
      <c r="W20" s="390"/>
      <c r="X20" s="391"/>
      <c r="Y20" s="391"/>
      <c r="Z20" s="389"/>
      <c r="AA20" s="390"/>
      <c r="AB20" s="390"/>
      <c r="AC20" s="390"/>
      <c r="AD20" s="391"/>
      <c r="AE20" s="391"/>
      <c r="AF20" s="389"/>
      <c r="AG20" s="390"/>
      <c r="AH20" s="390"/>
      <c r="AI20" s="390"/>
      <c r="AJ20" s="391"/>
      <c r="AK20" s="391"/>
      <c r="AL20" s="389"/>
      <c r="AM20" s="390"/>
      <c r="AN20" s="390"/>
      <c r="AO20" s="390"/>
      <c r="AP20" s="391"/>
      <c r="AQ20" s="391"/>
      <c r="AR20" s="389"/>
      <c r="AS20" s="390"/>
      <c r="AT20" s="390"/>
      <c r="AU20" s="390"/>
      <c r="AV20" s="391"/>
      <c r="AW20" s="391"/>
      <c r="AX20" s="389"/>
      <c r="AY20" s="390"/>
      <c r="AZ20" s="390"/>
      <c r="BA20" s="390"/>
      <c r="BB20" s="391"/>
      <c r="BC20" s="391"/>
      <c r="BD20" s="389"/>
      <c r="BE20" s="390"/>
      <c r="BF20" s="390"/>
      <c r="BG20" s="390"/>
      <c r="BH20" s="391"/>
      <c r="BI20" s="391"/>
      <c r="BJ20" s="392"/>
      <c r="BK20" s="393"/>
      <c r="BL20" s="393"/>
      <c r="BM20" s="393"/>
      <c r="BN20" s="394"/>
      <c r="BO20" s="394"/>
      <c r="BP20" s="392"/>
      <c r="BQ20" s="393"/>
      <c r="BR20" s="393"/>
      <c r="BS20" s="393"/>
      <c r="BT20" s="394"/>
      <c r="BU20" s="394"/>
      <c r="BV20" s="392"/>
      <c r="BW20" s="393"/>
      <c r="BX20" s="393"/>
      <c r="BY20" s="393"/>
      <c r="BZ20" s="394"/>
      <c r="CA20" s="394"/>
      <c r="CB20" s="121"/>
    </row>
    <row r="21" spans="1:96" ht="20.100000000000001" customHeight="1" x14ac:dyDescent="0.15">
      <c r="A21" s="22" t="s">
        <v>261</v>
      </c>
      <c r="B21" s="50">
        <v>930</v>
      </c>
      <c r="C21" s="51"/>
      <c r="D21" s="395">
        <v>-44</v>
      </c>
      <c r="E21" s="395"/>
      <c r="F21" s="396">
        <f t="shared" ref="F21:F26" si="15">B21/$AL21*100</f>
        <v>131.91489361702128</v>
      </c>
      <c r="G21" s="396"/>
      <c r="H21" s="50">
        <v>927</v>
      </c>
      <c r="I21" s="51"/>
      <c r="J21" s="395">
        <f t="shared" ref="J21:J26" si="16">H21-B21</f>
        <v>-3</v>
      </c>
      <c r="K21" s="395"/>
      <c r="L21" s="396">
        <f t="shared" ref="L21:L26" si="17">H21/$AL21*100</f>
        <v>131.48936170212767</v>
      </c>
      <c r="M21" s="396"/>
      <c r="N21" s="50">
        <v>838</v>
      </c>
      <c r="O21" s="51"/>
      <c r="P21" s="395">
        <f t="shared" ref="P21:P26" si="18">N21-H21</f>
        <v>-89</v>
      </c>
      <c r="Q21" s="395"/>
      <c r="R21" s="396">
        <f t="shared" ref="R21:R26" si="19">N21/$AL21*100</f>
        <v>118.86524822695034</v>
      </c>
      <c r="S21" s="396"/>
      <c r="T21" s="50">
        <v>843</v>
      </c>
      <c r="U21" s="51"/>
      <c r="V21" s="395">
        <f t="shared" ref="V21:V26" si="20">T21-N21</f>
        <v>5</v>
      </c>
      <c r="W21" s="395"/>
      <c r="X21" s="396">
        <f t="shared" ref="X21:X26" si="21">T21/$AL21*100</f>
        <v>119.57446808510639</v>
      </c>
      <c r="Y21" s="396"/>
      <c r="Z21" s="50">
        <v>775</v>
      </c>
      <c r="AA21" s="51"/>
      <c r="AB21" s="395">
        <f t="shared" ref="AB21:AB26" si="22">Z21-T21</f>
        <v>-68</v>
      </c>
      <c r="AC21" s="395"/>
      <c r="AD21" s="396">
        <f t="shared" ref="AD21:AD26" si="23">Z21/$AL21*100</f>
        <v>109.92907801418438</v>
      </c>
      <c r="AE21" s="396"/>
      <c r="AF21" s="50">
        <v>775</v>
      </c>
      <c r="AG21" s="51"/>
      <c r="AH21" s="395">
        <f t="shared" ref="AH21:AH26" si="24">AF21-Z21</f>
        <v>0</v>
      </c>
      <c r="AI21" s="395"/>
      <c r="AJ21" s="396">
        <f t="shared" ref="AJ21:AJ26" si="25">AF21/$AL21*100</f>
        <v>109.92907801418438</v>
      </c>
      <c r="AK21" s="396"/>
      <c r="AL21" s="50">
        <v>705</v>
      </c>
      <c r="AM21" s="51"/>
      <c r="AN21" s="395">
        <f t="shared" ref="AN21:AN26" si="26">AL21-AF21</f>
        <v>-70</v>
      </c>
      <c r="AO21" s="395"/>
      <c r="AP21" s="396">
        <f t="shared" ref="AP21:AP26" si="27">AL21/$AL21*100</f>
        <v>100</v>
      </c>
      <c r="AQ21" s="396"/>
      <c r="AR21" s="50">
        <v>628</v>
      </c>
      <c r="AS21" s="51"/>
      <c r="AT21" s="395">
        <f t="shared" ref="AT21:AT26" si="28">AR21-AL21</f>
        <v>-77</v>
      </c>
      <c r="AU21" s="395"/>
      <c r="AV21" s="396">
        <f t="shared" ref="AV21:AV26" si="29">AR21/$AR21*100</f>
        <v>100</v>
      </c>
      <c r="AW21" s="396"/>
      <c r="AX21" s="50">
        <v>497</v>
      </c>
      <c r="AY21" s="51"/>
      <c r="AZ21" s="395">
        <v>54</v>
      </c>
      <c r="BA21" s="395"/>
      <c r="BB21" s="396">
        <v>100</v>
      </c>
      <c r="BC21" s="396"/>
      <c r="BD21" s="95">
        <v>540</v>
      </c>
      <c r="BE21" s="51"/>
      <c r="BF21" s="395">
        <v>43</v>
      </c>
      <c r="BG21" s="395"/>
      <c r="BH21" s="396">
        <v>108.65191146881288</v>
      </c>
      <c r="BI21" s="396"/>
      <c r="BJ21" s="95">
        <v>375</v>
      </c>
      <c r="BK21" s="93"/>
      <c r="BL21" s="397">
        <v>-165</v>
      </c>
      <c r="BM21" s="397"/>
      <c r="BN21" s="398">
        <v>75.452716297786708</v>
      </c>
      <c r="BO21" s="398"/>
      <c r="BP21" s="95">
        <v>330</v>
      </c>
      <c r="BQ21" s="93"/>
      <c r="BR21" s="397">
        <v>-45</v>
      </c>
      <c r="BS21" s="397"/>
      <c r="BT21" s="398">
        <v>66.398390342052309</v>
      </c>
      <c r="BU21" s="398"/>
      <c r="BV21" s="95">
        <v>404</v>
      </c>
      <c r="BW21" s="93"/>
      <c r="BX21" s="397">
        <v>74</v>
      </c>
      <c r="BY21" s="397"/>
      <c r="BZ21" s="398">
        <v>81.287726358148888</v>
      </c>
      <c r="CA21" s="398"/>
      <c r="CB21" s="122" t="s">
        <v>98</v>
      </c>
    </row>
    <row r="22" spans="1:96" ht="20.100000000000001" customHeight="1" x14ac:dyDescent="0.15">
      <c r="A22" s="17" t="s">
        <v>99</v>
      </c>
      <c r="B22" s="50">
        <v>1188</v>
      </c>
      <c r="C22" s="51"/>
      <c r="D22" s="395">
        <v>-120</v>
      </c>
      <c r="E22" s="395"/>
      <c r="F22" s="396">
        <f t="shared" si="15"/>
        <v>132.88590604026845</v>
      </c>
      <c r="G22" s="396"/>
      <c r="H22" s="50">
        <v>1062</v>
      </c>
      <c r="I22" s="51"/>
      <c r="J22" s="395">
        <f t="shared" si="16"/>
        <v>-126</v>
      </c>
      <c r="K22" s="395"/>
      <c r="L22" s="396">
        <f t="shared" si="17"/>
        <v>118.79194630872483</v>
      </c>
      <c r="M22" s="396"/>
      <c r="N22" s="50">
        <v>984</v>
      </c>
      <c r="O22" s="51"/>
      <c r="P22" s="395">
        <f t="shared" si="18"/>
        <v>-78</v>
      </c>
      <c r="Q22" s="395"/>
      <c r="R22" s="396">
        <f t="shared" si="19"/>
        <v>110.06711409395973</v>
      </c>
      <c r="S22" s="396"/>
      <c r="T22" s="50">
        <v>1100</v>
      </c>
      <c r="U22" s="51"/>
      <c r="V22" s="395">
        <f t="shared" si="20"/>
        <v>116</v>
      </c>
      <c r="W22" s="395"/>
      <c r="X22" s="396">
        <f t="shared" si="21"/>
        <v>123.04250559284115</v>
      </c>
      <c r="Y22" s="396"/>
      <c r="Z22" s="50">
        <v>898</v>
      </c>
      <c r="AA22" s="51"/>
      <c r="AB22" s="395">
        <f t="shared" si="22"/>
        <v>-202</v>
      </c>
      <c r="AC22" s="395"/>
      <c r="AD22" s="396">
        <f t="shared" si="23"/>
        <v>100.44742729306489</v>
      </c>
      <c r="AE22" s="396"/>
      <c r="AF22" s="50">
        <v>958</v>
      </c>
      <c r="AG22" s="51"/>
      <c r="AH22" s="395">
        <f t="shared" si="24"/>
        <v>60</v>
      </c>
      <c r="AI22" s="395"/>
      <c r="AJ22" s="396">
        <f t="shared" si="25"/>
        <v>107.15883668903803</v>
      </c>
      <c r="AK22" s="396"/>
      <c r="AL22" s="50">
        <v>894</v>
      </c>
      <c r="AM22" s="51"/>
      <c r="AN22" s="395">
        <f t="shared" si="26"/>
        <v>-64</v>
      </c>
      <c r="AO22" s="395"/>
      <c r="AP22" s="396">
        <f t="shared" si="27"/>
        <v>100</v>
      </c>
      <c r="AQ22" s="396"/>
      <c r="AR22" s="50">
        <v>880</v>
      </c>
      <c r="AS22" s="51"/>
      <c r="AT22" s="395">
        <f t="shared" si="28"/>
        <v>-14</v>
      </c>
      <c r="AU22" s="395"/>
      <c r="AV22" s="396">
        <f t="shared" si="29"/>
        <v>100</v>
      </c>
      <c r="AW22" s="396"/>
      <c r="AX22" s="50">
        <v>783</v>
      </c>
      <c r="AY22" s="51"/>
      <c r="AZ22" s="395">
        <v>9</v>
      </c>
      <c r="BA22" s="395"/>
      <c r="BB22" s="396">
        <v>100</v>
      </c>
      <c r="BC22" s="396"/>
      <c r="BD22" s="95">
        <v>765</v>
      </c>
      <c r="BE22" s="51"/>
      <c r="BF22" s="395">
        <v>-18</v>
      </c>
      <c r="BG22" s="395"/>
      <c r="BH22" s="396">
        <v>97.701149425287355</v>
      </c>
      <c r="BI22" s="396"/>
      <c r="BJ22" s="95">
        <v>690</v>
      </c>
      <c r="BK22" s="93"/>
      <c r="BL22" s="397">
        <v>-75</v>
      </c>
      <c r="BM22" s="397"/>
      <c r="BN22" s="398">
        <v>88.122605363984675</v>
      </c>
      <c r="BO22" s="398"/>
      <c r="BP22" s="95">
        <v>722</v>
      </c>
      <c r="BQ22" s="93"/>
      <c r="BR22" s="397">
        <v>32</v>
      </c>
      <c r="BS22" s="397"/>
      <c r="BT22" s="398">
        <v>92.209450830140483</v>
      </c>
      <c r="BU22" s="398"/>
      <c r="BV22" s="95">
        <v>577</v>
      </c>
      <c r="BW22" s="93"/>
      <c r="BX22" s="397">
        <v>-145</v>
      </c>
      <c r="BY22" s="397"/>
      <c r="BZ22" s="398">
        <v>73.690932311621964</v>
      </c>
      <c r="CA22" s="398"/>
      <c r="CB22" s="122" t="s">
        <v>100</v>
      </c>
    </row>
    <row r="23" spans="1:96" ht="20.100000000000001" customHeight="1" x14ac:dyDescent="0.15">
      <c r="A23" s="17" t="s">
        <v>101</v>
      </c>
      <c r="B23" s="50">
        <v>1123</v>
      </c>
      <c r="C23" s="51"/>
      <c r="D23" s="395">
        <v>-70</v>
      </c>
      <c r="E23" s="395"/>
      <c r="F23" s="396">
        <f t="shared" si="15"/>
        <v>101.72101449275361</v>
      </c>
      <c r="G23" s="396"/>
      <c r="H23" s="50">
        <v>1190</v>
      </c>
      <c r="I23" s="51"/>
      <c r="J23" s="395">
        <f t="shared" si="16"/>
        <v>67</v>
      </c>
      <c r="K23" s="395"/>
      <c r="L23" s="396">
        <f t="shared" si="17"/>
        <v>107.78985507246377</v>
      </c>
      <c r="M23" s="396"/>
      <c r="N23" s="50">
        <v>955</v>
      </c>
      <c r="O23" s="51"/>
      <c r="P23" s="395">
        <f t="shared" si="18"/>
        <v>-235</v>
      </c>
      <c r="Q23" s="395"/>
      <c r="R23" s="396">
        <f t="shared" si="19"/>
        <v>86.503623188405797</v>
      </c>
      <c r="S23" s="396"/>
      <c r="T23" s="50">
        <v>1010</v>
      </c>
      <c r="U23" s="51"/>
      <c r="V23" s="395">
        <f t="shared" si="20"/>
        <v>55</v>
      </c>
      <c r="W23" s="395"/>
      <c r="X23" s="396">
        <f t="shared" si="21"/>
        <v>91.485507246376812</v>
      </c>
      <c r="Y23" s="396"/>
      <c r="Z23" s="50">
        <v>1304</v>
      </c>
      <c r="AA23" s="51"/>
      <c r="AB23" s="395">
        <f t="shared" si="22"/>
        <v>294</v>
      </c>
      <c r="AC23" s="395"/>
      <c r="AD23" s="396">
        <f t="shared" si="23"/>
        <v>118.1159420289855</v>
      </c>
      <c r="AE23" s="396"/>
      <c r="AF23" s="50">
        <v>1125</v>
      </c>
      <c r="AG23" s="51"/>
      <c r="AH23" s="395">
        <f t="shared" si="24"/>
        <v>-179</v>
      </c>
      <c r="AI23" s="395"/>
      <c r="AJ23" s="396">
        <f t="shared" si="25"/>
        <v>101.90217391304348</v>
      </c>
      <c r="AK23" s="396"/>
      <c r="AL23" s="50">
        <v>1104</v>
      </c>
      <c r="AM23" s="51"/>
      <c r="AN23" s="395">
        <f t="shared" si="26"/>
        <v>-21</v>
      </c>
      <c r="AO23" s="395"/>
      <c r="AP23" s="396">
        <f t="shared" si="27"/>
        <v>100</v>
      </c>
      <c r="AQ23" s="396"/>
      <c r="AR23" s="50">
        <v>1051</v>
      </c>
      <c r="AS23" s="51"/>
      <c r="AT23" s="395">
        <f t="shared" si="28"/>
        <v>-53</v>
      </c>
      <c r="AU23" s="395"/>
      <c r="AV23" s="396">
        <f t="shared" si="29"/>
        <v>100</v>
      </c>
      <c r="AW23" s="396"/>
      <c r="AX23" s="50">
        <v>866</v>
      </c>
      <c r="AY23" s="51"/>
      <c r="AZ23" s="395">
        <v>40</v>
      </c>
      <c r="BA23" s="395"/>
      <c r="BB23" s="396">
        <v>100</v>
      </c>
      <c r="BC23" s="396"/>
      <c r="BD23" s="95">
        <v>992</v>
      </c>
      <c r="BE23" s="51"/>
      <c r="BF23" s="395">
        <v>126</v>
      </c>
      <c r="BG23" s="395"/>
      <c r="BH23" s="396">
        <v>114.54965357967669</v>
      </c>
      <c r="BI23" s="396"/>
      <c r="BJ23" s="95">
        <v>948</v>
      </c>
      <c r="BK23" s="93"/>
      <c r="BL23" s="397">
        <v>-44</v>
      </c>
      <c r="BM23" s="397"/>
      <c r="BN23" s="398">
        <v>109.46882217090071</v>
      </c>
      <c r="BO23" s="398"/>
      <c r="BP23" s="95">
        <v>709</v>
      </c>
      <c r="BQ23" s="93"/>
      <c r="BR23" s="397">
        <v>-239</v>
      </c>
      <c r="BS23" s="397"/>
      <c r="BT23" s="398">
        <v>81.870669745958423</v>
      </c>
      <c r="BU23" s="398"/>
      <c r="BV23" s="95">
        <v>847</v>
      </c>
      <c r="BW23" s="93"/>
      <c r="BX23" s="397">
        <v>138</v>
      </c>
      <c r="BY23" s="397"/>
      <c r="BZ23" s="398">
        <v>97.806004618937649</v>
      </c>
      <c r="CA23" s="398"/>
      <c r="CB23" s="122" t="s">
        <v>49</v>
      </c>
    </row>
    <row r="24" spans="1:96" ht="20.100000000000001" customHeight="1" x14ac:dyDescent="0.15">
      <c r="A24" s="17" t="s">
        <v>102</v>
      </c>
      <c r="B24" s="50">
        <v>1172</v>
      </c>
      <c r="C24" s="51"/>
      <c r="D24" s="395">
        <v>-105</v>
      </c>
      <c r="E24" s="395"/>
      <c r="F24" s="396">
        <f t="shared" si="15"/>
        <v>125.7510729613734</v>
      </c>
      <c r="G24" s="396"/>
      <c r="H24" s="50">
        <v>1096</v>
      </c>
      <c r="I24" s="51"/>
      <c r="J24" s="395">
        <f t="shared" si="16"/>
        <v>-76</v>
      </c>
      <c r="K24" s="395"/>
      <c r="L24" s="396">
        <f t="shared" si="17"/>
        <v>117.59656652360515</v>
      </c>
      <c r="M24" s="396"/>
      <c r="N24" s="50">
        <v>1081</v>
      </c>
      <c r="O24" s="51"/>
      <c r="P24" s="395">
        <f t="shared" si="18"/>
        <v>-15</v>
      </c>
      <c r="Q24" s="395"/>
      <c r="R24" s="396">
        <f t="shared" si="19"/>
        <v>115.98712446351931</v>
      </c>
      <c r="S24" s="396"/>
      <c r="T24" s="50">
        <v>1071</v>
      </c>
      <c r="U24" s="51"/>
      <c r="V24" s="395">
        <f t="shared" si="20"/>
        <v>-10</v>
      </c>
      <c r="W24" s="395"/>
      <c r="X24" s="396">
        <f t="shared" si="21"/>
        <v>114.91416309012877</v>
      </c>
      <c r="Y24" s="396"/>
      <c r="Z24" s="50">
        <v>918</v>
      </c>
      <c r="AA24" s="51"/>
      <c r="AB24" s="395">
        <f t="shared" si="22"/>
        <v>-153</v>
      </c>
      <c r="AC24" s="395"/>
      <c r="AD24" s="396">
        <f t="shared" si="23"/>
        <v>98.497854077253223</v>
      </c>
      <c r="AE24" s="396"/>
      <c r="AF24" s="50">
        <v>957</v>
      </c>
      <c r="AG24" s="51"/>
      <c r="AH24" s="395">
        <f t="shared" si="24"/>
        <v>39</v>
      </c>
      <c r="AI24" s="395"/>
      <c r="AJ24" s="396">
        <f t="shared" si="25"/>
        <v>102.6824034334764</v>
      </c>
      <c r="AK24" s="396"/>
      <c r="AL24" s="50">
        <v>932</v>
      </c>
      <c r="AM24" s="51"/>
      <c r="AN24" s="395">
        <f t="shared" si="26"/>
        <v>-25</v>
      </c>
      <c r="AO24" s="395"/>
      <c r="AP24" s="396">
        <f t="shared" si="27"/>
        <v>100</v>
      </c>
      <c r="AQ24" s="396"/>
      <c r="AR24" s="50">
        <v>1133</v>
      </c>
      <c r="AS24" s="51"/>
      <c r="AT24" s="395">
        <f t="shared" si="28"/>
        <v>201</v>
      </c>
      <c r="AU24" s="395"/>
      <c r="AV24" s="396">
        <f t="shared" si="29"/>
        <v>100</v>
      </c>
      <c r="AW24" s="396"/>
      <c r="AX24" s="50">
        <v>1104</v>
      </c>
      <c r="AY24" s="51"/>
      <c r="AZ24" s="395">
        <v>73</v>
      </c>
      <c r="BA24" s="395"/>
      <c r="BB24" s="396">
        <v>100</v>
      </c>
      <c r="BC24" s="396"/>
      <c r="BD24" s="95">
        <v>790</v>
      </c>
      <c r="BE24" s="51"/>
      <c r="BF24" s="395">
        <v>-314</v>
      </c>
      <c r="BG24" s="395"/>
      <c r="BH24" s="396">
        <v>71.55797101449275</v>
      </c>
      <c r="BI24" s="396"/>
      <c r="BJ24" s="95">
        <v>951</v>
      </c>
      <c r="BK24" s="93"/>
      <c r="BL24" s="397">
        <v>161</v>
      </c>
      <c r="BM24" s="397"/>
      <c r="BN24" s="398">
        <v>86.141304347826093</v>
      </c>
      <c r="BO24" s="398"/>
      <c r="BP24" s="95">
        <v>1204</v>
      </c>
      <c r="BQ24" s="93"/>
      <c r="BR24" s="397">
        <v>253</v>
      </c>
      <c r="BS24" s="397"/>
      <c r="BT24" s="398">
        <v>109.05797101449275</v>
      </c>
      <c r="BU24" s="398"/>
      <c r="BV24" s="95">
        <v>1182</v>
      </c>
      <c r="BW24" s="93"/>
      <c r="BX24" s="397">
        <v>-22</v>
      </c>
      <c r="BY24" s="397"/>
      <c r="BZ24" s="398">
        <v>107.06521739130434</v>
      </c>
      <c r="CA24" s="398"/>
      <c r="CB24" s="122" t="s">
        <v>103</v>
      </c>
    </row>
    <row r="25" spans="1:96" ht="20.100000000000001" customHeight="1" x14ac:dyDescent="0.15">
      <c r="A25" s="17" t="s">
        <v>51</v>
      </c>
      <c r="B25" s="50">
        <v>2327</v>
      </c>
      <c r="C25" s="51"/>
      <c r="D25" s="395">
        <v>-225</v>
      </c>
      <c r="E25" s="395"/>
      <c r="F25" s="396">
        <f t="shared" si="15"/>
        <v>103.23868677905945</v>
      </c>
      <c r="G25" s="396"/>
      <c r="H25" s="50">
        <v>2394</v>
      </c>
      <c r="I25" s="51"/>
      <c r="J25" s="395">
        <f t="shared" si="16"/>
        <v>67</v>
      </c>
      <c r="K25" s="395"/>
      <c r="L25" s="396">
        <f t="shared" si="17"/>
        <v>106.21118012422359</v>
      </c>
      <c r="M25" s="396"/>
      <c r="N25" s="50">
        <v>2316</v>
      </c>
      <c r="O25" s="51"/>
      <c r="P25" s="395">
        <f t="shared" si="18"/>
        <v>-78</v>
      </c>
      <c r="Q25" s="395"/>
      <c r="R25" s="396">
        <f t="shared" si="19"/>
        <v>102.75066548358474</v>
      </c>
      <c r="S25" s="396"/>
      <c r="T25" s="50">
        <v>2218</v>
      </c>
      <c r="U25" s="51"/>
      <c r="V25" s="395">
        <f t="shared" si="20"/>
        <v>-98</v>
      </c>
      <c r="W25" s="395"/>
      <c r="X25" s="396">
        <f t="shared" si="21"/>
        <v>98.402839396628224</v>
      </c>
      <c r="Y25" s="396"/>
      <c r="Z25" s="50">
        <v>2123</v>
      </c>
      <c r="AA25" s="51"/>
      <c r="AB25" s="395">
        <f t="shared" si="22"/>
        <v>-95</v>
      </c>
      <c r="AC25" s="395"/>
      <c r="AD25" s="396">
        <f t="shared" si="23"/>
        <v>94.188110026619341</v>
      </c>
      <c r="AE25" s="396"/>
      <c r="AF25" s="50">
        <v>2536</v>
      </c>
      <c r="AG25" s="51"/>
      <c r="AH25" s="395">
        <f t="shared" si="24"/>
        <v>413</v>
      </c>
      <c r="AI25" s="395"/>
      <c r="AJ25" s="396">
        <f t="shared" si="25"/>
        <v>112.51109139307897</v>
      </c>
      <c r="AK25" s="396"/>
      <c r="AL25" s="50">
        <v>2254</v>
      </c>
      <c r="AM25" s="51"/>
      <c r="AN25" s="395">
        <f t="shared" si="26"/>
        <v>-282</v>
      </c>
      <c r="AO25" s="395"/>
      <c r="AP25" s="396">
        <f t="shared" si="27"/>
        <v>100</v>
      </c>
      <c r="AQ25" s="396"/>
      <c r="AR25" s="50">
        <v>2062</v>
      </c>
      <c r="AS25" s="51"/>
      <c r="AT25" s="395">
        <f t="shared" si="28"/>
        <v>-192</v>
      </c>
      <c r="AU25" s="395"/>
      <c r="AV25" s="396">
        <f t="shared" si="29"/>
        <v>100</v>
      </c>
      <c r="AW25" s="396"/>
      <c r="AX25" s="50">
        <v>2150</v>
      </c>
      <c r="AY25" s="51"/>
      <c r="AZ25" s="395">
        <v>-3</v>
      </c>
      <c r="BA25" s="395"/>
      <c r="BB25" s="396">
        <v>100</v>
      </c>
      <c r="BC25" s="396"/>
      <c r="BD25" s="95">
        <v>2083</v>
      </c>
      <c r="BE25" s="51"/>
      <c r="BF25" s="395">
        <v>-67</v>
      </c>
      <c r="BG25" s="395"/>
      <c r="BH25" s="396">
        <v>96.883720930232556</v>
      </c>
      <c r="BI25" s="396"/>
      <c r="BJ25" s="95">
        <v>2209</v>
      </c>
      <c r="BK25" s="93"/>
      <c r="BL25" s="397">
        <v>126</v>
      </c>
      <c r="BM25" s="397"/>
      <c r="BN25" s="398">
        <v>102.74418604651163</v>
      </c>
      <c r="BO25" s="398"/>
      <c r="BP25" s="95">
        <v>2229</v>
      </c>
      <c r="BQ25" s="93"/>
      <c r="BR25" s="397">
        <v>20</v>
      </c>
      <c r="BS25" s="397"/>
      <c r="BT25" s="398">
        <v>103.67441860465117</v>
      </c>
      <c r="BU25" s="398"/>
      <c r="BV25" s="95">
        <v>2068</v>
      </c>
      <c r="BW25" s="93"/>
      <c r="BX25" s="397">
        <v>-161</v>
      </c>
      <c r="BY25" s="397"/>
      <c r="BZ25" s="398">
        <v>96.186046511627907</v>
      </c>
      <c r="CA25" s="398"/>
      <c r="CB25" s="122" t="s">
        <v>104</v>
      </c>
    </row>
    <row r="26" spans="1:96" ht="20.100000000000001" customHeight="1" x14ac:dyDescent="0.15">
      <c r="A26" s="17" t="s">
        <v>52</v>
      </c>
      <c r="B26" s="50">
        <v>2306</v>
      </c>
      <c r="C26" s="51"/>
      <c r="D26" s="395">
        <v>111</v>
      </c>
      <c r="E26" s="395"/>
      <c r="F26" s="396">
        <f t="shared" si="15"/>
        <v>111.83317167798255</v>
      </c>
      <c r="G26" s="396"/>
      <c r="H26" s="50">
        <v>2252</v>
      </c>
      <c r="I26" s="51"/>
      <c r="J26" s="395">
        <f t="shared" si="16"/>
        <v>-54</v>
      </c>
      <c r="K26" s="395"/>
      <c r="L26" s="396">
        <f t="shared" si="17"/>
        <v>109.21435499515033</v>
      </c>
      <c r="M26" s="396"/>
      <c r="N26" s="50">
        <v>2114</v>
      </c>
      <c r="O26" s="51"/>
      <c r="P26" s="395">
        <f t="shared" si="18"/>
        <v>-138</v>
      </c>
      <c r="Q26" s="395"/>
      <c r="R26" s="396">
        <f t="shared" si="19"/>
        <v>102.52182347235694</v>
      </c>
      <c r="S26" s="396"/>
      <c r="T26" s="50">
        <v>1902</v>
      </c>
      <c r="U26" s="51"/>
      <c r="V26" s="395">
        <f t="shared" si="20"/>
        <v>-212</v>
      </c>
      <c r="W26" s="395"/>
      <c r="X26" s="396">
        <f t="shared" si="21"/>
        <v>92.240543161978664</v>
      </c>
      <c r="Y26" s="396"/>
      <c r="Z26" s="50">
        <v>2045</v>
      </c>
      <c r="AA26" s="51"/>
      <c r="AB26" s="395">
        <f t="shared" si="22"/>
        <v>143</v>
      </c>
      <c r="AC26" s="395"/>
      <c r="AD26" s="396">
        <f t="shared" si="23"/>
        <v>99.175557710960234</v>
      </c>
      <c r="AE26" s="396"/>
      <c r="AF26" s="50">
        <v>1686</v>
      </c>
      <c r="AG26" s="51"/>
      <c r="AH26" s="395">
        <f t="shared" si="24"/>
        <v>-359</v>
      </c>
      <c r="AI26" s="395"/>
      <c r="AJ26" s="396">
        <f t="shared" si="25"/>
        <v>81.765276430649863</v>
      </c>
      <c r="AK26" s="396"/>
      <c r="AL26" s="50">
        <v>2062</v>
      </c>
      <c r="AM26" s="51"/>
      <c r="AN26" s="395">
        <f t="shared" si="26"/>
        <v>376</v>
      </c>
      <c r="AO26" s="395"/>
      <c r="AP26" s="396">
        <f t="shared" si="27"/>
        <v>100</v>
      </c>
      <c r="AQ26" s="396"/>
      <c r="AR26" s="50">
        <v>2111</v>
      </c>
      <c r="AS26" s="51"/>
      <c r="AT26" s="395">
        <f t="shared" si="28"/>
        <v>49</v>
      </c>
      <c r="AU26" s="395"/>
      <c r="AV26" s="396">
        <f t="shared" si="29"/>
        <v>100</v>
      </c>
      <c r="AW26" s="396"/>
      <c r="AX26" s="50">
        <v>1910</v>
      </c>
      <c r="AY26" s="51"/>
      <c r="AZ26" s="395">
        <v>-3</v>
      </c>
      <c r="BA26" s="395"/>
      <c r="BB26" s="396">
        <v>100</v>
      </c>
      <c r="BC26" s="396"/>
      <c r="BD26" s="95">
        <v>2070</v>
      </c>
      <c r="BE26" s="51"/>
      <c r="BF26" s="395">
        <v>160</v>
      </c>
      <c r="BG26" s="395"/>
      <c r="BH26" s="396">
        <v>108.37696335078535</v>
      </c>
      <c r="BI26" s="396"/>
      <c r="BJ26" s="95">
        <v>2514</v>
      </c>
      <c r="BK26" s="93"/>
      <c r="BL26" s="397">
        <v>444</v>
      </c>
      <c r="BM26" s="397"/>
      <c r="BN26" s="398">
        <v>131.62303664921467</v>
      </c>
      <c r="BO26" s="398"/>
      <c r="BP26" s="95">
        <v>2381</v>
      </c>
      <c r="BQ26" s="93"/>
      <c r="BR26" s="397">
        <v>-133</v>
      </c>
      <c r="BS26" s="397"/>
      <c r="BT26" s="398">
        <v>124.65968586387434</v>
      </c>
      <c r="BU26" s="398"/>
      <c r="BV26" s="95">
        <v>2298</v>
      </c>
      <c r="BW26" s="93"/>
      <c r="BX26" s="397">
        <v>-83</v>
      </c>
      <c r="BY26" s="397"/>
      <c r="BZ26" s="398">
        <v>120.31413612565444</v>
      </c>
      <c r="CA26" s="398"/>
      <c r="CB26" s="122" t="s">
        <v>296</v>
      </c>
    </row>
    <row r="27" spans="1:96" ht="5.25" customHeight="1" x14ac:dyDescent="0.15">
      <c r="A27" s="20"/>
      <c r="B27" s="52"/>
      <c r="C27" s="53"/>
      <c r="D27" s="53"/>
      <c r="E27" s="53"/>
      <c r="F27" s="54"/>
      <c r="G27" s="54"/>
      <c r="H27" s="52"/>
      <c r="I27" s="53"/>
      <c r="J27" s="53"/>
      <c r="K27" s="53"/>
      <c r="L27" s="54"/>
      <c r="M27" s="54"/>
      <c r="N27" s="52"/>
      <c r="O27" s="53"/>
      <c r="P27" s="53"/>
      <c r="Q27" s="53"/>
      <c r="R27" s="54"/>
      <c r="S27" s="54"/>
      <c r="T27" s="52"/>
      <c r="U27" s="53"/>
      <c r="V27" s="53"/>
      <c r="W27" s="53"/>
      <c r="X27" s="54"/>
      <c r="Y27" s="54"/>
      <c r="Z27" s="52"/>
      <c r="AA27" s="53"/>
      <c r="AB27" s="53"/>
      <c r="AC27" s="53"/>
      <c r="AD27" s="54"/>
      <c r="AE27" s="54"/>
      <c r="AF27" s="52"/>
      <c r="AG27" s="53"/>
      <c r="AH27" s="53"/>
      <c r="AI27" s="53"/>
      <c r="AJ27" s="54"/>
      <c r="AK27" s="54"/>
      <c r="AL27" s="52"/>
      <c r="AM27" s="53"/>
      <c r="AN27" s="53"/>
      <c r="AO27" s="53"/>
      <c r="AP27" s="54"/>
      <c r="AQ27" s="54"/>
      <c r="AR27" s="52"/>
      <c r="AS27" s="53"/>
      <c r="AT27" s="53"/>
      <c r="AU27" s="53"/>
      <c r="AV27" s="54"/>
      <c r="AW27" s="54"/>
      <c r="AX27" s="52"/>
      <c r="AY27" s="53"/>
      <c r="AZ27" s="53"/>
      <c r="BA27" s="53"/>
      <c r="BB27" s="54"/>
      <c r="BC27" s="54"/>
      <c r="BD27" s="52"/>
      <c r="BE27" s="53"/>
      <c r="BF27" s="53"/>
      <c r="BG27" s="53"/>
      <c r="BH27" s="54"/>
      <c r="BI27" s="54"/>
      <c r="BJ27" s="96"/>
      <c r="BK27" s="94"/>
      <c r="BL27" s="94"/>
      <c r="BM27" s="94"/>
      <c r="BN27" s="115"/>
      <c r="BO27" s="115"/>
      <c r="BP27" s="95"/>
      <c r="BQ27" s="94"/>
      <c r="BR27" s="94"/>
      <c r="BS27" s="94"/>
      <c r="BT27" s="115"/>
      <c r="BU27" s="115"/>
      <c r="BV27" s="96"/>
      <c r="BW27" s="94"/>
      <c r="BX27" s="94"/>
      <c r="BY27" s="94"/>
      <c r="BZ27" s="115"/>
      <c r="CA27" s="115"/>
      <c r="CB27" s="123"/>
    </row>
    <row r="28" spans="1:96" ht="24.95" customHeight="1" thickBot="1" x14ac:dyDescent="0.2">
      <c r="A28" s="80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40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81" t="s">
        <v>0</v>
      </c>
    </row>
    <row r="29" spans="1:96" ht="18" customHeight="1" thickTop="1" x14ac:dyDescent="0.15">
      <c r="A29" s="665" t="s">
        <v>50</v>
      </c>
      <c r="B29" s="89" t="str">
        <f>B3</f>
        <v>平　成　１４　年</v>
      </c>
      <c r="C29" s="90"/>
      <c r="D29" s="90"/>
      <c r="E29" s="90"/>
      <c r="F29" s="90"/>
      <c r="G29" s="27"/>
      <c r="H29" s="89" t="str">
        <f>H3</f>
        <v>平　成　１５　年</v>
      </c>
      <c r="I29" s="90"/>
      <c r="J29" s="90"/>
      <c r="K29" s="90"/>
      <c r="L29" s="90"/>
      <c r="M29" s="27"/>
      <c r="N29" s="89" t="str">
        <f>N3</f>
        <v>平　成　１６　年</v>
      </c>
      <c r="O29" s="90"/>
      <c r="P29" s="90"/>
      <c r="Q29" s="90"/>
      <c r="R29" s="90"/>
      <c r="S29" s="27"/>
      <c r="T29" s="89" t="str">
        <f>T3</f>
        <v>平　成　１７　年</v>
      </c>
      <c r="U29" s="90"/>
      <c r="V29" s="90"/>
      <c r="W29" s="90"/>
      <c r="X29" s="90"/>
      <c r="Y29" s="27"/>
      <c r="Z29" s="89" t="str">
        <f>Z3</f>
        <v>平　成　１８　年</v>
      </c>
      <c r="AA29" s="90"/>
      <c r="AB29" s="90"/>
      <c r="AC29" s="90"/>
      <c r="AD29" s="90"/>
      <c r="AE29" s="27"/>
      <c r="AF29" s="89" t="str">
        <f>AF3</f>
        <v>平　成　１９　年</v>
      </c>
      <c r="AG29" s="90"/>
      <c r="AH29" s="90"/>
      <c r="AI29" s="90"/>
      <c r="AJ29" s="90"/>
      <c r="AK29" s="27"/>
      <c r="AL29" s="89" t="str">
        <f>AL3</f>
        <v>平　成　２０　年</v>
      </c>
      <c r="AM29" s="90"/>
      <c r="AN29" s="90"/>
      <c r="AO29" s="90"/>
      <c r="AP29" s="90"/>
      <c r="AQ29" s="27"/>
      <c r="AR29" s="89" t="str">
        <f>AR3</f>
        <v>平　成　２１　年</v>
      </c>
      <c r="AS29" s="90"/>
      <c r="AT29" s="90"/>
      <c r="AU29" s="90"/>
      <c r="AV29" s="90"/>
      <c r="AW29" s="27"/>
      <c r="AX29" s="89" t="str">
        <f>AX3</f>
        <v>平成２６年</v>
      </c>
      <c r="AY29" s="90"/>
      <c r="AZ29" s="90"/>
      <c r="BA29" s="90"/>
      <c r="BB29" s="90"/>
      <c r="BC29" s="27"/>
      <c r="BD29" s="89" t="str">
        <f>BD3</f>
        <v>平成２７年(平成２８年調査)</v>
      </c>
      <c r="BE29" s="90"/>
      <c r="BF29" s="90"/>
      <c r="BG29" s="90"/>
      <c r="BH29" s="90"/>
      <c r="BI29" s="27"/>
      <c r="BJ29" s="89" t="str">
        <f>BJ3</f>
        <v>平成２８年(平成２９年調査)</v>
      </c>
      <c r="BK29" s="90"/>
      <c r="BL29" s="90"/>
      <c r="BM29" s="90"/>
      <c r="BN29" s="90"/>
      <c r="BO29" s="27"/>
      <c r="BP29" s="89" t="str">
        <f>BP3</f>
        <v>平成２９年(平成３０年調査)</v>
      </c>
      <c r="BQ29" s="90"/>
      <c r="BR29" s="90"/>
      <c r="BS29" s="90"/>
      <c r="BT29" s="90"/>
      <c r="BU29" s="27"/>
      <c r="BV29" s="89" t="str">
        <f>BV3</f>
        <v>平成３０年(令和元年調査)</v>
      </c>
      <c r="BW29" s="90"/>
      <c r="BX29" s="90"/>
      <c r="BY29" s="90"/>
      <c r="BZ29" s="90"/>
      <c r="CA29" s="27"/>
      <c r="CB29" s="663" t="s">
        <v>50</v>
      </c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ht="13.5" customHeight="1" x14ac:dyDescent="0.15">
      <c r="A30" s="666"/>
      <c r="B30" s="650" t="s">
        <v>105</v>
      </c>
      <c r="C30" s="609"/>
      <c r="D30" s="650" t="s">
        <v>65</v>
      </c>
      <c r="E30" s="609"/>
      <c r="F30" s="660" t="str">
        <f>+F4</f>
        <v>対H20</v>
      </c>
      <c r="G30" s="661"/>
      <c r="H30" s="650" t="s">
        <v>105</v>
      </c>
      <c r="I30" s="609"/>
      <c r="J30" s="608" t="s">
        <v>67</v>
      </c>
      <c r="K30" s="609"/>
      <c r="L30" s="660" t="str">
        <f>+L4</f>
        <v>対H20</v>
      </c>
      <c r="M30" s="661"/>
      <c r="N30" s="650" t="s">
        <v>105</v>
      </c>
      <c r="O30" s="609"/>
      <c r="P30" s="650" t="s">
        <v>65</v>
      </c>
      <c r="Q30" s="609"/>
      <c r="R30" s="660" t="str">
        <f>+R4</f>
        <v>対H20</v>
      </c>
      <c r="S30" s="661"/>
      <c r="T30" s="650" t="s">
        <v>105</v>
      </c>
      <c r="U30" s="609"/>
      <c r="V30" s="650" t="s">
        <v>65</v>
      </c>
      <c r="W30" s="609"/>
      <c r="X30" s="660" t="str">
        <f>+X4</f>
        <v>対H20</v>
      </c>
      <c r="Y30" s="661"/>
      <c r="Z30" s="659" t="s">
        <v>269</v>
      </c>
      <c r="AA30" s="656"/>
      <c r="AB30" s="659" t="s">
        <v>65</v>
      </c>
      <c r="AC30" s="656"/>
      <c r="AD30" s="660" t="str">
        <f>+AD4</f>
        <v>対H20</v>
      </c>
      <c r="AE30" s="661"/>
      <c r="AF30" s="659" t="s">
        <v>269</v>
      </c>
      <c r="AG30" s="656"/>
      <c r="AH30" s="659" t="s">
        <v>65</v>
      </c>
      <c r="AI30" s="656"/>
      <c r="AJ30" s="660" t="str">
        <f>+AJ4</f>
        <v>対H20</v>
      </c>
      <c r="AK30" s="661"/>
      <c r="AL30" s="659" t="s">
        <v>269</v>
      </c>
      <c r="AM30" s="656"/>
      <c r="AN30" s="659" t="s">
        <v>65</v>
      </c>
      <c r="AO30" s="656"/>
      <c r="AP30" s="660" t="str">
        <f>+AP4</f>
        <v>対H20</v>
      </c>
      <c r="AQ30" s="661"/>
      <c r="AR30" s="659" t="s">
        <v>269</v>
      </c>
      <c r="AS30" s="656"/>
      <c r="AT30" s="659" t="s">
        <v>65</v>
      </c>
      <c r="AU30" s="656"/>
      <c r="AV30" s="660" t="str">
        <f>+AV4</f>
        <v>対H21</v>
      </c>
      <c r="AW30" s="661"/>
      <c r="AX30" s="659" t="s">
        <v>269</v>
      </c>
      <c r="AY30" s="656"/>
      <c r="AZ30" s="659" t="s">
        <v>65</v>
      </c>
      <c r="BA30" s="656"/>
      <c r="BB30" s="660" t="str">
        <f>+BB4</f>
        <v>対H26</v>
      </c>
      <c r="BC30" s="661"/>
      <c r="BD30" s="659" t="s">
        <v>269</v>
      </c>
      <c r="BE30" s="656"/>
      <c r="BF30" s="659" t="s">
        <v>65</v>
      </c>
      <c r="BG30" s="656"/>
      <c r="BH30" s="660" t="str">
        <f>+BH4</f>
        <v>対H26</v>
      </c>
      <c r="BI30" s="661"/>
      <c r="BJ30" s="659" t="s">
        <v>269</v>
      </c>
      <c r="BK30" s="656"/>
      <c r="BL30" s="659" t="s">
        <v>65</v>
      </c>
      <c r="BM30" s="656"/>
      <c r="BN30" s="660" t="str">
        <f>+BN4</f>
        <v>対H26</v>
      </c>
      <c r="BO30" s="661"/>
      <c r="BP30" s="659" t="s">
        <v>269</v>
      </c>
      <c r="BQ30" s="656"/>
      <c r="BR30" s="659" t="s">
        <v>65</v>
      </c>
      <c r="BS30" s="656"/>
      <c r="BT30" s="660" t="str">
        <f>+BT4</f>
        <v>対H26</v>
      </c>
      <c r="BU30" s="661"/>
      <c r="BV30" s="659" t="s">
        <v>269</v>
      </c>
      <c r="BW30" s="656"/>
      <c r="BX30" s="659" t="s">
        <v>65</v>
      </c>
      <c r="BY30" s="656"/>
      <c r="BZ30" s="660" t="str">
        <f>+BZ4</f>
        <v>対H26</v>
      </c>
      <c r="CA30" s="661"/>
      <c r="CB30" s="664"/>
    </row>
    <row r="31" spans="1:96" ht="13.5" customHeight="1" x14ac:dyDescent="0.15">
      <c r="A31" s="667"/>
      <c r="B31" s="610"/>
      <c r="C31" s="611"/>
      <c r="D31" s="610"/>
      <c r="E31" s="611"/>
      <c r="F31" s="637" t="s">
        <v>61</v>
      </c>
      <c r="G31" s="638"/>
      <c r="H31" s="610"/>
      <c r="I31" s="611"/>
      <c r="J31" s="610"/>
      <c r="K31" s="611"/>
      <c r="L31" s="637" t="s">
        <v>61</v>
      </c>
      <c r="M31" s="638"/>
      <c r="N31" s="610"/>
      <c r="O31" s="611"/>
      <c r="P31" s="610"/>
      <c r="Q31" s="611"/>
      <c r="R31" s="637" t="s">
        <v>61</v>
      </c>
      <c r="S31" s="638"/>
      <c r="T31" s="610"/>
      <c r="U31" s="611"/>
      <c r="V31" s="610"/>
      <c r="W31" s="611"/>
      <c r="X31" s="637" t="s">
        <v>61</v>
      </c>
      <c r="Y31" s="638"/>
      <c r="Z31" s="657"/>
      <c r="AA31" s="658"/>
      <c r="AB31" s="657"/>
      <c r="AC31" s="658"/>
      <c r="AD31" s="637" t="s">
        <v>61</v>
      </c>
      <c r="AE31" s="638"/>
      <c r="AF31" s="657"/>
      <c r="AG31" s="658"/>
      <c r="AH31" s="657"/>
      <c r="AI31" s="658"/>
      <c r="AJ31" s="272" t="s">
        <v>282</v>
      </c>
      <c r="AK31" s="273"/>
      <c r="AL31" s="657"/>
      <c r="AM31" s="658"/>
      <c r="AN31" s="657"/>
      <c r="AO31" s="658"/>
      <c r="AP31" s="272" t="s">
        <v>282</v>
      </c>
      <c r="AQ31" s="273"/>
      <c r="AR31" s="657"/>
      <c r="AS31" s="658"/>
      <c r="AT31" s="657"/>
      <c r="AU31" s="658"/>
      <c r="AV31" s="272" t="s">
        <v>282</v>
      </c>
      <c r="AW31" s="273"/>
      <c r="AX31" s="657"/>
      <c r="AY31" s="658"/>
      <c r="AZ31" s="657"/>
      <c r="BA31" s="658"/>
      <c r="BB31" s="272" t="s">
        <v>282</v>
      </c>
      <c r="BC31" s="273"/>
      <c r="BD31" s="657"/>
      <c r="BE31" s="658"/>
      <c r="BF31" s="657"/>
      <c r="BG31" s="658"/>
      <c r="BH31" s="272" t="s">
        <v>282</v>
      </c>
      <c r="BI31" s="273"/>
      <c r="BJ31" s="657"/>
      <c r="BK31" s="658"/>
      <c r="BL31" s="657"/>
      <c r="BM31" s="658"/>
      <c r="BN31" s="272" t="s">
        <v>282</v>
      </c>
      <c r="BO31" s="273"/>
      <c r="BP31" s="657"/>
      <c r="BQ31" s="658"/>
      <c r="BR31" s="657"/>
      <c r="BS31" s="658"/>
      <c r="BT31" s="272" t="s">
        <v>282</v>
      </c>
      <c r="BU31" s="273"/>
      <c r="BV31" s="657"/>
      <c r="BW31" s="658"/>
      <c r="BX31" s="657"/>
      <c r="BY31" s="658"/>
      <c r="BZ31" s="272" t="s">
        <v>282</v>
      </c>
      <c r="CA31" s="273"/>
      <c r="CB31" s="610"/>
    </row>
    <row r="32" spans="1:96" ht="24.75" customHeight="1" x14ac:dyDescent="0.15">
      <c r="A32" s="271" t="s">
        <v>97</v>
      </c>
      <c r="B32" s="383">
        <f>SUM(B34:B39)</f>
        <v>16527815</v>
      </c>
      <c r="C32" s="384"/>
      <c r="D32" s="384">
        <v>-825866</v>
      </c>
      <c r="E32" s="384"/>
      <c r="F32" s="385">
        <f>B32/$AL32*100</f>
        <v>98.661023361697104</v>
      </c>
      <c r="G32" s="385"/>
      <c r="H32" s="383">
        <f>SUM(H34:H39)</f>
        <v>16370480</v>
      </c>
      <c r="I32" s="384"/>
      <c r="J32" s="384">
        <f>IF(H32-B32=SUM(J34:J39),H32-B32,"エラー")</f>
        <v>-157335</v>
      </c>
      <c r="K32" s="384"/>
      <c r="L32" s="385">
        <f>H32/$AL32*100</f>
        <v>97.721828912181991</v>
      </c>
      <c r="M32" s="385"/>
      <c r="N32" s="383">
        <f>SUM(N34:N39)</f>
        <v>15669920</v>
      </c>
      <c r="O32" s="384"/>
      <c r="P32" s="384">
        <f>IF(N32-H32=SUM(P34:P39),N32-H32,"エラー")</f>
        <v>-700560</v>
      </c>
      <c r="Q32" s="384"/>
      <c r="R32" s="385">
        <f>N32/$AL32*100</f>
        <v>93.539910943819535</v>
      </c>
      <c r="S32" s="385"/>
      <c r="T32" s="383">
        <f>SUM(T34:T39)</f>
        <v>16002273</v>
      </c>
      <c r="U32" s="384"/>
      <c r="V32" s="384">
        <f>IF(T32-N32=SUM(V34:V39),T32-N32,"エラー")</f>
        <v>332353</v>
      </c>
      <c r="W32" s="384"/>
      <c r="X32" s="385">
        <f>T32/$AL32*100</f>
        <v>95.523856619477826</v>
      </c>
      <c r="Y32" s="385"/>
      <c r="Z32" s="383">
        <f>SUM(Z34:Z39)</f>
        <v>15493668</v>
      </c>
      <c r="AA32" s="384"/>
      <c r="AB32" s="384">
        <f>IF(Z32-T32=SUM(AB34:AB39),Z32-T32,"エラー")</f>
        <v>-508605</v>
      </c>
      <c r="AC32" s="384"/>
      <c r="AD32" s="385">
        <f>Z32/$AL32*100</f>
        <v>92.487793486699772</v>
      </c>
      <c r="AE32" s="385"/>
      <c r="AF32" s="383">
        <f>SUM(AF34:AF39)</f>
        <v>16214140</v>
      </c>
      <c r="AG32" s="384"/>
      <c r="AH32" s="384">
        <f>IF(AF32-Z32=SUM(AH34:AH39),AF32-Z32,"エラー")</f>
        <v>720472</v>
      </c>
      <c r="AI32" s="384"/>
      <c r="AJ32" s="385">
        <f>AF32/$AL32*100</f>
        <v>96.788574008713653</v>
      </c>
      <c r="AK32" s="385"/>
      <c r="AL32" s="383">
        <f>SUM(AL34:AL39)</f>
        <v>16752122</v>
      </c>
      <c r="AM32" s="384"/>
      <c r="AN32" s="384">
        <f>IF(AL32-AF32=SUM(AN34:AN39),AL32-AF32,"エラー")</f>
        <v>537982</v>
      </c>
      <c r="AO32" s="384"/>
      <c r="AP32" s="385">
        <f>AL32/$AL32*100</f>
        <v>100</v>
      </c>
      <c r="AQ32" s="385"/>
      <c r="AR32" s="383">
        <f>SUM(AR34:AR39)</f>
        <v>15730041</v>
      </c>
      <c r="AS32" s="384"/>
      <c r="AT32" s="384">
        <f>IF(AR32-AL32=SUM(AT34:AT39),AR32-AL32,"エラー")</f>
        <v>-1022081</v>
      </c>
      <c r="AU32" s="384"/>
      <c r="AV32" s="385">
        <f>AR32/$AR32*100</f>
        <v>100</v>
      </c>
      <c r="AW32" s="385"/>
      <c r="AX32" s="383">
        <v>17308143</v>
      </c>
      <c r="AY32" s="384">
        <v>0</v>
      </c>
      <c r="AZ32" s="383">
        <v>822471</v>
      </c>
      <c r="BA32" s="384"/>
      <c r="BB32" s="385">
        <v>100</v>
      </c>
      <c r="BC32" s="385"/>
      <c r="BD32" s="383">
        <v>18845514</v>
      </c>
      <c r="BE32" s="384"/>
      <c r="BF32" s="384">
        <v>1537371</v>
      </c>
      <c r="BG32" s="384"/>
      <c r="BH32" s="385">
        <v>108.88235670343146</v>
      </c>
      <c r="BI32" s="385"/>
      <c r="BJ32" s="386">
        <v>17041257</v>
      </c>
      <c r="BK32" s="387"/>
      <c r="BL32" s="387">
        <v>-1804257</v>
      </c>
      <c r="BM32" s="387"/>
      <c r="BN32" s="388">
        <v>98.458032152842748</v>
      </c>
      <c r="BO32" s="388"/>
      <c r="BP32" s="386">
        <v>17441961</v>
      </c>
      <c r="BQ32" s="387"/>
      <c r="BR32" s="387">
        <v>400704</v>
      </c>
      <c r="BS32" s="387"/>
      <c r="BT32" s="388">
        <v>100.77315053382677</v>
      </c>
      <c r="BU32" s="388"/>
      <c r="BV32" s="386">
        <v>17507346</v>
      </c>
      <c r="BW32" s="387"/>
      <c r="BX32" s="399">
        <v>65385</v>
      </c>
      <c r="BY32" s="387"/>
      <c r="BZ32" s="388">
        <v>101.15092069669171</v>
      </c>
      <c r="CA32" s="388"/>
      <c r="CB32" s="120" t="s">
        <v>97</v>
      </c>
    </row>
    <row r="33" spans="1:80" ht="5.25" customHeight="1" x14ac:dyDescent="0.15">
      <c r="A33" s="19"/>
      <c r="B33" s="389"/>
      <c r="C33" s="390"/>
      <c r="D33" s="390"/>
      <c r="E33" s="390"/>
      <c r="F33" s="391"/>
      <c r="G33" s="391"/>
      <c r="H33" s="389"/>
      <c r="I33" s="390"/>
      <c r="J33" s="390"/>
      <c r="K33" s="390"/>
      <c r="L33" s="391"/>
      <c r="M33" s="391"/>
      <c r="N33" s="389"/>
      <c r="O33" s="390"/>
      <c r="P33" s="390"/>
      <c r="Q33" s="390"/>
      <c r="R33" s="391"/>
      <c r="S33" s="391"/>
      <c r="T33" s="389"/>
      <c r="U33" s="390"/>
      <c r="V33" s="390"/>
      <c r="W33" s="390"/>
      <c r="X33" s="391"/>
      <c r="Y33" s="391"/>
      <c r="Z33" s="389"/>
      <c r="AA33" s="390"/>
      <c r="AB33" s="390"/>
      <c r="AC33" s="390"/>
      <c r="AD33" s="391"/>
      <c r="AE33" s="391"/>
      <c r="AF33" s="389"/>
      <c r="AG33" s="390"/>
      <c r="AH33" s="390"/>
      <c r="AI33" s="390"/>
      <c r="AJ33" s="391"/>
      <c r="AK33" s="391"/>
      <c r="AL33" s="389"/>
      <c r="AM33" s="390"/>
      <c r="AN33" s="390"/>
      <c r="AO33" s="390"/>
      <c r="AP33" s="391"/>
      <c r="AQ33" s="391"/>
      <c r="AR33" s="389"/>
      <c r="AS33" s="390"/>
      <c r="AT33" s="390"/>
      <c r="AU33" s="390"/>
      <c r="AV33" s="391"/>
      <c r="AW33" s="391"/>
      <c r="AX33" s="389"/>
      <c r="AY33" s="390"/>
      <c r="AZ33" s="390"/>
      <c r="BA33" s="390"/>
      <c r="BB33" s="391"/>
      <c r="BC33" s="391"/>
      <c r="BD33" s="389"/>
      <c r="BE33" s="390"/>
      <c r="BF33" s="390"/>
      <c r="BG33" s="390"/>
      <c r="BH33" s="391"/>
      <c r="BI33" s="391"/>
      <c r="BJ33" s="392"/>
      <c r="BK33" s="393"/>
      <c r="BL33" s="393"/>
      <c r="BM33" s="393"/>
      <c r="BN33" s="394"/>
      <c r="BO33" s="394"/>
      <c r="BP33" s="392"/>
      <c r="BQ33" s="393"/>
      <c r="BR33" s="393"/>
      <c r="BS33" s="393"/>
      <c r="BT33" s="394"/>
      <c r="BU33" s="394"/>
      <c r="BV33" s="392"/>
      <c r="BW33" s="393"/>
      <c r="BX33" s="393"/>
      <c r="BY33" s="393"/>
      <c r="BZ33" s="394"/>
      <c r="CA33" s="394"/>
      <c r="CB33" s="121"/>
    </row>
    <row r="34" spans="1:80" ht="20.100000000000001" customHeight="1" x14ac:dyDescent="0.15">
      <c r="A34" s="22" t="s">
        <v>261</v>
      </c>
      <c r="B34" s="50">
        <v>961905</v>
      </c>
      <c r="C34" s="51"/>
      <c r="D34" s="395">
        <v>-108960</v>
      </c>
      <c r="E34" s="395"/>
      <c r="F34" s="396">
        <f t="shared" ref="F34:F39" si="30">B34/$AL34*100</f>
        <v>117.99590776273857</v>
      </c>
      <c r="G34" s="396"/>
      <c r="H34" s="50">
        <v>975531</v>
      </c>
      <c r="I34" s="51"/>
      <c r="J34" s="395">
        <f t="shared" ref="J34:J39" si="31">H34-B34</f>
        <v>13626</v>
      </c>
      <c r="K34" s="395"/>
      <c r="L34" s="396">
        <f t="shared" ref="L34:L39" si="32">H34/$AL34*100</f>
        <v>119.66739532042365</v>
      </c>
      <c r="M34" s="396"/>
      <c r="N34" s="50">
        <v>862101</v>
      </c>
      <c r="O34" s="51"/>
      <c r="P34" s="395">
        <f t="shared" ref="P34:P39" si="33">N34-H34</f>
        <v>-113430</v>
      </c>
      <c r="Q34" s="395"/>
      <c r="R34" s="396">
        <f t="shared" ref="R34:R39" si="34">N34/$AL34*100</f>
        <v>105.75305261763341</v>
      </c>
      <c r="S34" s="396"/>
      <c r="T34" s="50">
        <v>986032</v>
      </c>
      <c r="U34" s="51"/>
      <c r="V34" s="395">
        <f t="shared" ref="V34:V39" si="35">T34-N34</f>
        <v>123931</v>
      </c>
      <c r="W34" s="395"/>
      <c r="X34" s="396">
        <f t="shared" ref="X34:X39" si="36">T34/$AL34*100</f>
        <v>120.95554230730544</v>
      </c>
      <c r="Y34" s="396"/>
      <c r="Z34" s="50">
        <v>832175</v>
      </c>
      <c r="AA34" s="51"/>
      <c r="AB34" s="395">
        <f t="shared" ref="AB34:AB39" si="37">Z34-T34</f>
        <v>-153857</v>
      </c>
      <c r="AC34" s="395"/>
      <c r="AD34" s="396">
        <f t="shared" ref="AD34:AD39" si="38">Z34/$AL34*100</f>
        <v>102.08206064263827</v>
      </c>
      <c r="AE34" s="396"/>
      <c r="AF34" s="50">
        <v>860841</v>
      </c>
      <c r="AG34" s="51"/>
      <c r="AH34" s="395">
        <f t="shared" ref="AH34:AH39" si="39">AF34-Z34</f>
        <v>28666</v>
      </c>
      <c r="AI34" s="395"/>
      <c r="AJ34" s="396">
        <f t="shared" ref="AJ34:AJ39" si="40">AF34/$AL34*100</f>
        <v>105.59848969948553</v>
      </c>
      <c r="AK34" s="396"/>
      <c r="AL34" s="50">
        <v>815202</v>
      </c>
      <c r="AM34" s="51"/>
      <c r="AN34" s="395">
        <f t="shared" ref="AN34:AN39" si="41">AL34-AF34</f>
        <v>-45639</v>
      </c>
      <c r="AO34" s="395"/>
      <c r="AP34" s="396">
        <f t="shared" ref="AP34:AP39" si="42">AL34/$AL34*100</f>
        <v>100</v>
      </c>
      <c r="AQ34" s="396"/>
      <c r="AR34" s="50">
        <v>704575</v>
      </c>
      <c r="AS34" s="51"/>
      <c r="AT34" s="395">
        <f t="shared" ref="AT34:AT39" si="43">AR34-AL34</f>
        <v>-110627</v>
      </c>
      <c r="AU34" s="395"/>
      <c r="AV34" s="396">
        <f t="shared" ref="AV34:AV39" si="44">AR34/$AR34*100</f>
        <v>100</v>
      </c>
      <c r="AW34" s="396"/>
      <c r="AX34" s="95">
        <v>741821</v>
      </c>
      <c r="AY34" s="51"/>
      <c r="AZ34" s="395">
        <v>65281</v>
      </c>
      <c r="BA34" s="395"/>
      <c r="BB34" s="396">
        <v>100</v>
      </c>
      <c r="BC34" s="396"/>
      <c r="BD34" s="95">
        <v>1025995</v>
      </c>
      <c r="BE34" s="51"/>
      <c r="BF34" s="395">
        <v>284174</v>
      </c>
      <c r="BG34" s="395"/>
      <c r="BH34" s="396">
        <v>138.30762407642814</v>
      </c>
      <c r="BI34" s="396"/>
      <c r="BJ34" s="95">
        <v>606035</v>
      </c>
      <c r="BK34" s="93"/>
      <c r="BL34" s="397">
        <v>-419960</v>
      </c>
      <c r="BM34" s="397"/>
      <c r="BN34" s="398">
        <v>81.695584244716713</v>
      </c>
      <c r="BO34" s="398"/>
      <c r="BP34" s="95">
        <v>708819</v>
      </c>
      <c r="BQ34" s="93"/>
      <c r="BR34" s="397">
        <v>102784</v>
      </c>
      <c r="BS34" s="397"/>
      <c r="BT34" s="398">
        <v>95.551217881402664</v>
      </c>
      <c r="BU34" s="398"/>
      <c r="BV34" s="95">
        <v>972024</v>
      </c>
      <c r="BW34" s="93"/>
      <c r="BX34" s="397">
        <v>263205</v>
      </c>
      <c r="BY34" s="397"/>
      <c r="BZ34" s="398">
        <v>131.03214926511922</v>
      </c>
      <c r="CA34" s="398"/>
      <c r="CB34" s="122" t="s">
        <v>98</v>
      </c>
    </row>
    <row r="35" spans="1:80" ht="20.100000000000001" customHeight="1" x14ac:dyDescent="0.15">
      <c r="A35" s="17" t="s">
        <v>99</v>
      </c>
      <c r="B35" s="50">
        <v>1421805</v>
      </c>
      <c r="C35" s="51"/>
      <c r="D35" s="395">
        <v>-257729</v>
      </c>
      <c r="E35" s="395"/>
      <c r="F35" s="396">
        <f t="shared" si="30"/>
        <v>112.03377864069101</v>
      </c>
      <c r="G35" s="396"/>
      <c r="H35" s="50">
        <v>1251808</v>
      </c>
      <c r="I35" s="51"/>
      <c r="J35" s="395">
        <f t="shared" si="31"/>
        <v>-169997</v>
      </c>
      <c r="K35" s="395"/>
      <c r="L35" s="396">
        <f t="shared" si="32"/>
        <v>98.638547742233385</v>
      </c>
      <c r="M35" s="396"/>
      <c r="N35" s="50">
        <v>1062826</v>
      </c>
      <c r="O35" s="51"/>
      <c r="P35" s="395">
        <f t="shared" si="33"/>
        <v>-188982</v>
      </c>
      <c r="Q35" s="395"/>
      <c r="R35" s="396">
        <f t="shared" si="34"/>
        <v>83.747358335053733</v>
      </c>
      <c r="S35" s="396"/>
      <c r="T35" s="50">
        <v>1309676</v>
      </c>
      <c r="U35" s="51"/>
      <c r="V35" s="395">
        <f t="shared" si="35"/>
        <v>246850</v>
      </c>
      <c r="W35" s="395"/>
      <c r="X35" s="396">
        <f t="shared" si="36"/>
        <v>103.19836480742835</v>
      </c>
      <c r="Y35" s="396"/>
      <c r="Z35" s="50">
        <v>1082316</v>
      </c>
      <c r="AA35" s="51"/>
      <c r="AB35" s="395">
        <f t="shared" si="37"/>
        <v>-227360</v>
      </c>
      <c r="AC35" s="395"/>
      <c r="AD35" s="396">
        <f t="shared" si="38"/>
        <v>85.283109261310898</v>
      </c>
      <c r="AE35" s="396"/>
      <c r="AF35" s="50">
        <v>1219509</v>
      </c>
      <c r="AG35" s="51"/>
      <c r="AH35" s="395">
        <f t="shared" si="39"/>
        <v>137193</v>
      </c>
      <c r="AI35" s="395"/>
      <c r="AJ35" s="396">
        <f t="shared" si="40"/>
        <v>96.093487754178994</v>
      </c>
      <c r="AK35" s="396"/>
      <c r="AL35" s="50">
        <v>1269086</v>
      </c>
      <c r="AM35" s="51"/>
      <c r="AN35" s="395">
        <f t="shared" si="41"/>
        <v>49577</v>
      </c>
      <c r="AO35" s="395"/>
      <c r="AP35" s="396">
        <f t="shared" si="42"/>
        <v>100</v>
      </c>
      <c r="AQ35" s="396"/>
      <c r="AR35" s="50">
        <v>1078172</v>
      </c>
      <c r="AS35" s="51"/>
      <c r="AT35" s="395">
        <f t="shared" si="43"/>
        <v>-190914</v>
      </c>
      <c r="AU35" s="395"/>
      <c r="AV35" s="396">
        <f t="shared" si="44"/>
        <v>100</v>
      </c>
      <c r="AW35" s="396"/>
      <c r="AX35" s="95">
        <v>3035800</v>
      </c>
      <c r="AY35" s="51"/>
      <c r="AZ35" s="395">
        <v>-134497</v>
      </c>
      <c r="BA35" s="395"/>
      <c r="BB35" s="396">
        <v>100</v>
      </c>
      <c r="BC35" s="396"/>
      <c r="BD35" s="95">
        <v>3503618</v>
      </c>
      <c r="BE35" s="51"/>
      <c r="BF35" s="395">
        <v>467818</v>
      </c>
      <c r="BG35" s="395"/>
      <c r="BH35" s="396">
        <v>115.41004018710059</v>
      </c>
      <c r="BI35" s="396"/>
      <c r="BJ35" s="95">
        <v>1785505</v>
      </c>
      <c r="BK35" s="93"/>
      <c r="BL35" s="397">
        <v>-1718113</v>
      </c>
      <c r="BM35" s="397"/>
      <c r="BN35" s="398">
        <v>58.814974636010277</v>
      </c>
      <c r="BO35" s="398"/>
      <c r="BP35" s="95">
        <v>1696323</v>
      </c>
      <c r="BQ35" s="93"/>
      <c r="BR35" s="397">
        <v>-89182</v>
      </c>
      <c r="BS35" s="397"/>
      <c r="BT35" s="398">
        <v>55.877297582185918</v>
      </c>
      <c r="BU35" s="398"/>
      <c r="BV35" s="95">
        <v>1274629</v>
      </c>
      <c r="BW35" s="93"/>
      <c r="BX35" s="397">
        <v>-421694</v>
      </c>
      <c r="BY35" s="397"/>
      <c r="BZ35" s="398">
        <v>41.986593319718033</v>
      </c>
      <c r="CA35" s="398"/>
      <c r="CB35" s="122" t="s">
        <v>100</v>
      </c>
    </row>
    <row r="36" spans="1:80" ht="20.100000000000001" customHeight="1" x14ac:dyDescent="0.15">
      <c r="A36" s="17" t="s">
        <v>101</v>
      </c>
      <c r="B36" s="50">
        <v>2753311</v>
      </c>
      <c r="C36" s="51"/>
      <c r="D36" s="395">
        <v>278708</v>
      </c>
      <c r="E36" s="395"/>
      <c r="F36" s="396">
        <f t="shared" si="30"/>
        <v>134.96437303801713</v>
      </c>
      <c r="G36" s="396"/>
      <c r="H36" s="50">
        <v>2246437</v>
      </c>
      <c r="I36" s="51"/>
      <c r="J36" s="395">
        <f t="shared" si="31"/>
        <v>-506874</v>
      </c>
      <c r="K36" s="395"/>
      <c r="L36" s="396">
        <f t="shared" si="32"/>
        <v>110.11794936147936</v>
      </c>
      <c r="M36" s="396"/>
      <c r="N36" s="50">
        <v>1982008</v>
      </c>
      <c r="O36" s="51"/>
      <c r="P36" s="395">
        <f t="shared" si="33"/>
        <v>-264429</v>
      </c>
      <c r="Q36" s="395"/>
      <c r="R36" s="396">
        <f t="shared" si="34"/>
        <v>97.155921389314258</v>
      </c>
      <c r="S36" s="396"/>
      <c r="T36" s="50">
        <v>1975464</v>
      </c>
      <c r="U36" s="51"/>
      <c r="V36" s="395">
        <f t="shared" si="35"/>
        <v>-6544</v>
      </c>
      <c r="W36" s="395"/>
      <c r="X36" s="396">
        <f t="shared" si="36"/>
        <v>96.835141478450296</v>
      </c>
      <c r="Y36" s="396"/>
      <c r="Z36" s="50">
        <v>2408042</v>
      </c>
      <c r="AA36" s="51"/>
      <c r="AB36" s="395">
        <f t="shared" si="37"/>
        <v>432578</v>
      </c>
      <c r="AC36" s="395"/>
      <c r="AD36" s="396">
        <f t="shared" si="38"/>
        <v>118.03965435768529</v>
      </c>
      <c r="AE36" s="396"/>
      <c r="AF36" s="50">
        <v>2149416</v>
      </c>
      <c r="AG36" s="51"/>
      <c r="AH36" s="395">
        <f t="shared" si="39"/>
        <v>-258626</v>
      </c>
      <c r="AI36" s="395"/>
      <c r="AJ36" s="396">
        <f t="shared" si="40"/>
        <v>105.36208326552381</v>
      </c>
      <c r="AK36" s="396"/>
      <c r="AL36" s="50">
        <v>2040028</v>
      </c>
      <c r="AM36" s="51"/>
      <c r="AN36" s="395">
        <f t="shared" si="41"/>
        <v>-109388</v>
      </c>
      <c r="AO36" s="395"/>
      <c r="AP36" s="396">
        <f t="shared" si="42"/>
        <v>100</v>
      </c>
      <c r="AQ36" s="396"/>
      <c r="AR36" s="50">
        <v>1897595</v>
      </c>
      <c r="AS36" s="51"/>
      <c r="AT36" s="395">
        <f t="shared" si="43"/>
        <v>-142433</v>
      </c>
      <c r="AU36" s="395"/>
      <c r="AV36" s="396">
        <f t="shared" si="44"/>
        <v>100</v>
      </c>
      <c r="AW36" s="396"/>
      <c r="AX36" s="95">
        <v>1906554</v>
      </c>
      <c r="AY36" s="51"/>
      <c r="AZ36" s="395">
        <v>87852</v>
      </c>
      <c r="BA36" s="395"/>
      <c r="BB36" s="396">
        <v>100</v>
      </c>
      <c r="BC36" s="396"/>
      <c r="BD36" s="95">
        <v>2621410</v>
      </c>
      <c r="BE36" s="51"/>
      <c r="BF36" s="395">
        <v>714856</v>
      </c>
      <c r="BG36" s="395"/>
      <c r="BH36" s="396">
        <v>137.49466314617891</v>
      </c>
      <c r="BI36" s="396"/>
      <c r="BJ36" s="95">
        <v>2168914</v>
      </c>
      <c r="BK36" s="93"/>
      <c r="BL36" s="397">
        <v>-452496</v>
      </c>
      <c r="BM36" s="397"/>
      <c r="BN36" s="398">
        <v>113.76095300736301</v>
      </c>
      <c r="BO36" s="398"/>
      <c r="BP36" s="95">
        <v>1898967</v>
      </c>
      <c r="BQ36" s="93"/>
      <c r="BR36" s="397">
        <v>-269947</v>
      </c>
      <c r="BS36" s="397"/>
      <c r="BT36" s="398">
        <v>99.602056904761156</v>
      </c>
      <c r="BU36" s="398"/>
      <c r="BV36" s="95">
        <v>2114429</v>
      </c>
      <c r="BW36" s="93"/>
      <c r="BX36" s="397">
        <v>215462</v>
      </c>
      <c r="BY36" s="397"/>
      <c r="BZ36" s="398">
        <v>110.90317924380845</v>
      </c>
      <c r="CA36" s="398"/>
      <c r="CB36" s="122" t="s">
        <v>49</v>
      </c>
    </row>
    <row r="37" spans="1:80" ht="20.100000000000001" customHeight="1" x14ac:dyDescent="0.15">
      <c r="A37" s="17" t="s">
        <v>102</v>
      </c>
      <c r="B37" s="50">
        <v>2302686</v>
      </c>
      <c r="C37" s="51"/>
      <c r="D37" s="395">
        <v>-813179</v>
      </c>
      <c r="E37" s="395"/>
      <c r="F37" s="396">
        <f t="shared" si="30"/>
        <v>79.126704179373746</v>
      </c>
      <c r="G37" s="396"/>
      <c r="H37" s="50">
        <v>2654846</v>
      </c>
      <c r="I37" s="51"/>
      <c r="J37" s="395">
        <f t="shared" si="31"/>
        <v>352160</v>
      </c>
      <c r="K37" s="395"/>
      <c r="L37" s="396">
        <f t="shared" si="32"/>
        <v>91.227902581504225</v>
      </c>
      <c r="M37" s="396"/>
      <c r="N37" s="50">
        <v>1923282</v>
      </c>
      <c r="O37" s="51"/>
      <c r="P37" s="395">
        <f t="shared" si="33"/>
        <v>-731564</v>
      </c>
      <c r="Q37" s="395"/>
      <c r="R37" s="396">
        <f t="shared" si="34"/>
        <v>66.089326059877152</v>
      </c>
      <c r="S37" s="396"/>
      <c r="T37" s="50">
        <v>2901040</v>
      </c>
      <c r="U37" s="51"/>
      <c r="V37" s="395">
        <f t="shared" si="35"/>
        <v>977758</v>
      </c>
      <c r="W37" s="395"/>
      <c r="X37" s="396">
        <f t="shared" si="36"/>
        <v>99.687814097332591</v>
      </c>
      <c r="Y37" s="396"/>
      <c r="Z37" s="50">
        <v>2338729</v>
      </c>
      <c r="AA37" s="51"/>
      <c r="AB37" s="395">
        <f t="shared" si="37"/>
        <v>-562311</v>
      </c>
      <c r="AC37" s="395"/>
      <c r="AD37" s="396">
        <f t="shared" si="38"/>
        <v>80.365242042867578</v>
      </c>
      <c r="AE37" s="396"/>
      <c r="AF37" s="50">
        <v>2809067</v>
      </c>
      <c r="AG37" s="51"/>
      <c r="AH37" s="395">
        <f t="shared" si="39"/>
        <v>470338</v>
      </c>
      <c r="AI37" s="395"/>
      <c r="AJ37" s="396">
        <f t="shared" si="40"/>
        <v>96.527365662986981</v>
      </c>
      <c r="AK37" s="396"/>
      <c r="AL37" s="50">
        <v>2910125</v>
      </c>
      <c r="AM37" s="51"/>
      <c r="AN37" s="395">
        <f t="shared" si="41"/>
        <v>101058</v>
      </c>
      <c r="AO37" s="395"/>
      <c r="AP37" s="396">
        <f t="shared" si="42"/>
        <v>100</v>
      </c>
      <c r="AQ37" s="396"/>
      <c r="AR37" s="50">
        <v>2988727</v>
      </c>
      <c r="AS37" s="51"/>
      <c r="AT37" s="395">
        <f t="shared" si="43"/>
        <v>78602</v>
      </c>
      <c r="AU37" s="395"/>
      <c r="AV37" s="396">
        <f t="shared" si="44"/>
        <v>100</v>
      </c>
      <c r="AW37" s="396"/>
      <c r="AX37" s="95">
        <v>1929588</v>
      </c>
      <c r="AY37" s="51"/>
      <c r="AZ37" s="395">
        <v>450873</v>
      </c>
      <c r="BA37" s="395"/>
      <c r="BB37" s="396">
        <v>100</v>
      </c>
      <c r="BC37" s="396"/>
      <c r="BD37" s="95">
        <v>1465168</v>
      </c>
      <c r="BE37" s="51"/>
      <c r="BF37" s="395">
        <v>-464420</v>
      </c>
      <c r="BG37" s="395"/>
      <c r="BH37" s="396">
        <v>75.931649657854422</v>
      </c>
      <c r="BI37" s="396"/>
      <c r="BJ37" s="95">
        <v>1651400</v>
      </c>
      <c r="BK37" s="93"/>
      <c r="BL37" s="397">
        <v>186232</v>
      </c>
      <c r="BM37" s="397"/>
      <c r="BN37" s="398">
        <v>85.583036378750293</v>
      </c>
      <c r="BO37" s="398"/>
      <c r="BP37" s="95">
        <v>2070738</v>
      </c>
      <c r="BQ37" s="93"/>
      <c r="BR37" s="397">
        <v>419338</v>
      </c>
      <c r="BS37" s="397"/>
      <c r="BT37" s="398">
        <v>107.31503305368815</v>
      </c>
      <c r="BU37" s="398"/>
      <c r="BV37" s="95">
        <v>2171087</v>
      </c>
      <c r="BW37" s="93"/>
      <c r="BX37" s="397">
        <v>100349</v>
      </c>
      <c r="BY37" s="397"/>
      <c r="BZ37" s="398">
        <v>112.51557327263643</v>
      </c>
      <c r="CA37" s="398"/>
      <c r="CB37" s="122" t="s">
        <v>103</v>
      </c>
    </row>
    <row r="38" spans="1:80" ht="20.100000000000001" customHeight="1" x14ac:dyDescent="0.15">
      <c r="A38" s="17" t="s">
        <v>51</v>
      </c>
      <c r="B38" s="50">
        <v>4271878</v>
      </c>
      <c r="C38" s="51"/>
      <c r="D38" s="395">
        <v>-148449</v>
      </c>
      <c r="E38" s="395"/>
      <c r="F38" s="396">
        <f t="shared" si="30"/>
        <v>76.662371034578541</v>
      </c>
      <c r="G38" s="396"/>
      <c r="H38" s="50">
        <v>4811135</v>
      </c>
      <c r="I38" s="51"/>
      <c r="J38" s="395">
        <f t="shared" si="31"/>
        <v>539257</v>
      </c>
      <c r="K38" s="395"/>
      <c r="L38" s="396">
        <f t="shared" si="32"/>
        <v>86.339782284851552</v>
      </c>
      <c r="M38" s="396"/>
      <c r="N38" s="50">
        <v>5446707</v>
      </c>
      <c r="O38" s="51"/>
      <c r="P38" s="395">
        <f t="shared" si="33"/>
        <v>635572</v>
      </c>
      <c r="Q38" s="395"/>
      <c r="R38" s="396">
        <f t="shared" si="34"/>
        <v>97.745645580383197</v>
      </c>
      <c r="S38" s="396"/>
      <c r="T38" s="50">
        <v>5069407</v>
      </c>
      <c r="U38" s="51"/>
      <c r="V38" s="395">
        <f t="shared" si="35"/>
        <v>-377300</v>
      </c>
      <c r="W38" s="395"/>
      <c r="X38" s="396">
        <f t="shared" si="36"/>
        <v>90.97468615894222</v>
      </c>
      <c r="Y38" s="396"/>
      <c r="Z38" s="50">
        <v>4978089</v>
      </c>
      <c r="AA38" s="51"/>
      <c r="AB38" s="395">
        <f t="shared" si="37"/>
        <v>-91318</v>
      </c>
      <c r="AC38" s="395"/>
      <c r="AD38" s="396">
        <f t="shared" si="38"/>
        <v>89.335909396559103</v>
      </c>
      <c r="AE38" s="396"/>
      <c r="AF38" s="50">
        <v>5741889</v>
      </c>
      <c r="AG38" s="51"/>
      <c r="AH38" s="395">
        <f t="shared" si="39"/>
        <v>763800</v>
      </c>
      <c r="AI38" s="395"/>
      <c r="AJ38" s="396">
        <f t="shared" si="40"/>
        <v>103.04292982088094</v>
      </c>
      <c r="AK38" s="396"/>
      <c r="AL38" s="50">
        <v>5572327</v>
      </c>
      <c r="AM38" s="51"/>
      <c r="AN38" s="395">
        <f t="shared" si="41"/>
        <v>-169562</v>
      </c>
      <c r="AO38" s="395"/>
      <c r="AP38" s="396">
        <f t="shared" si="42"/>
        <v>100</v>
      </c>
      <c r="AQ38" s="396"/>
      <c r="AR38" s="50">
        <v>4731399</v>
      </c>
      <c r="AS38" s="51"/>
      <c r="AT38" s="395">
        <f t="shared" si="43"/>
        <v>-840928</v>
      </c>
      <c r="AU38" s="395"/>
      <c r="AV38" s="396">
        <f t="shared" si="44"/>
        <v>100</v>
      </c>
      <c r="AW38" s="396"/>
      <c r="AX38" s="95">
        <v>4250110</v>
      </c>
      <c r="AY38" s="51"/>
      <c r="AZ38" s="395">
        <v>-578671</v>
      </c>
      <c r="BA38" s="395"/>
      <c r="BB38" s="396">
        <v>100</v>
      </c>
      <c r="BC38" s="396"/>
      <c r="BD38" s="95">
        <v>5211793</v>
      </c>
      <c r="BE38" s="51"/>
      <c r="BF38" s="395">
        <v>961683</v>
      </c>
      <c r="BG38" s="395"/>
      <c r="BH38" s="396">
        <v>122.62724964765619</v>
      </c>
      <c r="BI38" s="396"/>
      <c r="BJ38" s="95">
        <v>5030278</v>
      </c>
      <c r="BK38" s="93"/>
      <c r="BL38" s="397">
        <v>-181515</v>
      </c>
      <c r="BM38" s="397"/>
      <c r="BN38" s="398">
        <v>118.35641901033149</v>
      </c>
      <c r="BO38" s="398"/>
      <c r="BP38" s="95">
        <v>5176552</v>
      </c>
      <c r="BQ38" s="93"/>
      <c r="BR38" s="397">
        <v>146274</v>
      </c>
      <c r="BS38" s="397"/>
      <c r="BT38" s="398">
        <v>121.79807110874776</v>
      </c>
      <c r="BU38" s="398"/>
      <c r="BV38" s="95">
        <v>5009048</v>
      </c>
      <c r="BW38" s="93"/>
      <c r="BX38" s="397">
        <v>-167504</v>
      </c>
      <c r="BY38" s="397"/>
      <c r="BZ38" s="398">
        <v>117.85690252722871</v>
      </c>
      <c r="CA38" s="398"/>
      <c r="CB38" s="122" t="s">
        <v>104</v>
      </c>
    </row>
    <row r="39" spans="1:80" ht="20.100000000000001" customHeight="1" x14ac:dyDescent="0.15">
      <c r="A39" s="17" t="s">
        <v>52</v>
      </c>
      <c r="B39" s="50">
        <v>4816230</v>
      </c>
      <c r="C39" s="51"/>
      <c r="D39" s="395">
        <v>223743</v>
      </c>
      <c r="E39" s="395"/>
      <c r="F39" s="396">
        <f t="shared" si="30"/>
        <v>116.18380480894996</v>
      </c>
      <c r="G39" s="396"/>
      <c r="H39" s="50">
        <v>4430723</v>
      </c>
      <c r="I39" s="51"/>
      <c r="J39" s="395">
        <f t="shared" si="31"/>
        <v>-385507</v>
      </c>
      <c r="K39" s="395"/>
      <c r="L39" s="396">
        <f t="shared" si="32"/>
        <v>106.88406828463866</v>
      </c>
      <c r="M39" s="396"/>
      <c r="N39" s="50">
        <v>4392996</v>
      </c>
      <c r="O39" s="51"/>
      <c r="P39" s="395">
        <f t="shared" si="33"/>
        <v>-37727</v>
      </c>
      <c r="Q39" s="395"/>
      <c r="R39" s="396">
        <f t="shared" si="34"/>
        <v>105.97396507029315</v>
      </c>
      <c r="S39" s="396"/>
      <c r="T39" s="50">
        <v>3760654</v>
      </c>
      <c r="U39" s="51"/>
      <c r="V39" s="395">
        <f t="shared" si="35"/>
        <v>-632342</v>
      </c>
      <c r="W39" s="395"/>
      <c r="X39" s="396">
        <f t="shared" si="36"/>
        <v>90.719731053125983</v>
      </c>
      <c r="Y39" s="396"/>
      <c r="Z39" s="50">
        <v>3854317</v>
      </c>
      <c r="AA39" s="51"/>
      <c r="AB39" s="395">
        <f t="shared" si="37"/>
        <v>93663</v>
      </c>
      <c r="AC39" s="395"/>
      <c r="AD39" s="396">
        <f t="shared" si="38"/>
        <v>92.979200328850084</v>
      </c>
      <c r="AE39" s="396"/>
      <c r="AF39" s="50">
        <v>3433418</v>
      </c>
      <c r="AG39" s="51"/>
      <c r="AH39" s="395">
        <f t="shared" si="39"/>
        <v>-420899</v>
      </c>
      <c r="AI39" s="395"/>
      <c r="AJ39" s="396">
        <f t="shared" si="40"/>
        <v>82.825688710783211</v>
      </c>
      <c r="AK39" s="396"/>
      <c r="AL39" s="50">
        <v>4145354</v>
      </c>
      <c r="AM39" s="51"/>
      <c r="AN39" s="395">
        <f t="shared" si="41"/>
        <v>711936</v>
      </c>
      <c r="AO39" s="395"/>
      <c r="AP39" s="396">
        <f t="shared" si="42"/>
        <v>100</v>
      </c>
      <c r="AQ39" s="396"/>
      <c r="AR39" s="50">
        <v>4329573</v>
      </c>
      <c r="AS39" s="51"/>
      <c r="AT39" s="395">
        <f t="shared" si="43"/>
        <v>184219</v>
      </c>
      <c r="AU39" s="395"/>
      <c r="AV39" s="396">
        <f t="shared" si="44"/>
        <v>100</v>
      </c>
      <c r="AW39" s="396"/>
      <c r="AX39" s="95">
        <v>5444270</v>
      </c>
      <c r="AY39" s="51"/>
      <c r="AZ39" s="395">
        <v>931633</v>
      </c>
      <c r="BA39" s="395"/>
      <c r="BB39" s="396">
        <v>100</v>
      </c>
      <c r="BC39" s="396"/>
      <c r="BD39" s="95">
        <v>5017530</v>
      </c>
      <c r="BE39" s="51"/>
      <c r="BF39" s="395">
        <v>-426740</v>
      </c>
      <c r="BG39" s="395"/>
      <c r="BH39" s="396">
        <v>92.161667220766049</v>
      </c>
      <c r="BI39" s="396"/>
      <c r="BJ39" s="95">
        <v>5799125</v>
      </c>
      <c r="BK39" s="93"/>
      <c r="BL39" s="397">
        <v>781595</v>
      </c>
      <c r="BM39" s="397"/>
      <c r="BN39" s="398">
        <v>106.51795373851773</v>
      </c>
      <c r="BO39" s="398"/>
      <c r="BP39" s="95">
        <v>5890562</v>
      </c>
      <c r="BQ39" s="93"/>
      <c r="BR39" s="397">
        <v>91437</v>
      </c>
      <c r="BS39" s="397"/>
      <c r="BT39" s="398">
        <v>108.19746265339522</v>
      </c>
      <c r="BU39" s="398"/>
      <c r="BV39" s="95">
        <v>5966129</v>
      </c>
      <c r="BW39" s="93"/>
      <c r="BX39" s="397">
        <v>75567</v>
      </c>
      <c r="BY39" s="397"/>
      <c r="BZ39" s="398">
        <v>109.58547243248407</v>
      </c>
      <c r="CA39" s="398"/>
      <c r="CB39" s="122" t="s">
        <v>296</v>
      </c>
    </row>
    <row r="40" spans="1:80" ht="5.25" customHeight="1" x14ac:dyDescent="0.15">
      <c r="A40" s="20"/>
      <c r="B40" s="52"/>
      <c r="C40" s="53"/>
      <c r="D40" s="53"/>
      <c r="E40" s="53"/>
      <c r="F40" s="54"/>
      <c r="G40" s="54"/>
      <c r="H40" s="52"/>
      <c r="I40" s="53"/>
      <c r="J40" s="53"/>
      <c r="K40" s="53"/>
      <c r="L40" s="54"/>
      <c r="M40" s="54"/>
      <c r="N40" s="52"/>
      <c r="O40" s="53"/>
      <c r="P40" s="53"/>
      <c r="Q40" s="53"/>
      <c r="R40" s="54"/>
      <c r="S40" s="54"/>
      <c r="T40" s="52"/>
      <c r="U40" s="53"/>
      <c r="V40" s="53"/>
      <c r="W40" s="53"/>
      <c r="X40" s="54"/>
      <c r="Y40" s="54"/>
      <c r="Z40" s="52"/>
      <c r="AA40" s="53"/>
      <c r="AB40" s="53"/>
      <c r="AC40" s="53"/>
      <c r="AD40" s="54"/>
      <c r="AE40" s="54"/>
      <c r="AF40" s="52"/>
      <c r="AG40" s="53"/>
      <c r="AH40" s="53"/>
      <c r="AI40" s="53"/>
      <c r="AJ40" s="54"/>
      <c r="AK40" s="54"/>
      <c r="AL40" s="52"/>
      <c r="AM40" s="53"/>
      <c r="AN40" s="53"/>
      <c r="AO40" s="53"/>
      <c r="AP40" s="54"/>
      <c r="AQ40" s="54"/>
      <c r="AR40" s="52"/>
      <c r="AS40" s="53"/>
      <c r="AT40" s="53"/>
      <c r="AU40" s="53"/>
      <c r="AV40" s="54"/>
      <c r="AW40" s="54"/>
      <c r="AX40" s="52"/>
      <c r="AY40" s="53"/>
      <c r="AZ40" s="53"/>
      <c r="BA40" s="53"/>
      <c r="BB40" s="54"/>
      <c r="BC40" s="54"/>
      <c r="BD40" s="52"/>
      <c r="BE40" s="53"/>
      <c r="BF40" s="53"/>
      <c r="BG40" s="53"/>
      <c r="BH40" s="54"/>
      <c r="BI40" s="54"/>
      <c r="BJ40" s="96"/>
      <c r="BK40" s="94"/>
      <c r="BL40" s="94"/>
      <c r="BM40" s="94"/>
      <c r="BN40" s="115"/>
      <c r="BO40" s="115"/>
      <c r="BP40" s="96"/>
      <c r="BQ40" s="94"/>
      <c r="BR40" s="94"/>
      <c r="BS40" s="94"/>
      <c r="BT40" s="115"/>
      <c r="BU40" s="115"/>
      <c r="BV40" s="96"/>
      <c r="BW40" s="94"/>
      <c r="BX40" s="94"/>
      <c r="BY40" s="94"/>
      <c r="BZ40" s="115"/>
      <c r="CA40" s="115"/>
      <c r="CB40" s="123"/>
    </row>
    <row r="41" spans="1:80" s="5" customFormat="1" ht="13.5" customHeight="1" x14ac:dyDescent="0.15">
      <c r="A41" s="134" t="s">
        <v>357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97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7"/>
      <c r="AH41" s="87"/>
      <c r="AI41" s="87"/>
      <c r="AJ41" s="87"/>
      <c r="AK41" s="87"/>
      <c r="AL41" s="87"/>
      <c r="AM41" s="87"/>
      <c r="AN41" s="87"/>
      <c r="AX41" s="97"/>
      <c r="BP41" s="97"/>
      <c r="BT41" s="280" t="s">
        <v>358</v>
      </c>
    </row>
    <row r="42" spans="1:80" s="5" customFormat="1" ht="13.5" customHeight="1" x14ac:dyDescent="0.15">
      <c r="A42" s="141" t="s">
        <v>436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98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X42" s="98"/>
      <c r="BP42" s="98"/>
      <c r="BT42" s="279" t="s">
        <v>359</v>
      </c>
    </row>
    <row r="43" spans="1:80" s="5" customFormat="1" ht="13.5" customHeight="1" x14ac:dyDescent="0.15">
      <c r="A43" s="141" t="s">
        <v>435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98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X43" s="98"/>
      <c r="BP43" s="98"/>
      <c r="BT43" s="279"/>
    </row>
    <row r="44" spans="1:80" ht="13.5" customHeight="1" x14ac:dyDescent="0.15">
      <c r="A44" s="141" t="s">
        <v>374</v>
      </c>
      <c r="CB44" s="8"/>
    </row>
    <row r="45" spans="1:80" ht="13.5" customHeight="1" x14ac:dyDescent="0.15">
      <c r="CB45" s="10"/>
    </row>
    <row r="46" spans="1:80" ht="13.5" customHeight="1" x14ac:dyDescent="0.15">
      <c r="CB46" s="10"/>
    </row>
    <row r="47" spans="1:80" ht="13.5" customHeight="1" x14ac:dyDescent="0.15">
      <c r="CB47" s="10"/>
    </row>
    <row r="48" spans="1:80" ht="13.5" customHeight="1" x14ac:dyDescent="0.15">
      <c r="CB48" s="10"/>
    </row>
    <row r="49" spans="80:80" ht="13.5" customHeight="1" x14ac:dyDescent="0.15">
      <c r="CB49" s="10"/>
    </row>
    <row r="50" spans="80:80" ht="13.5" customHeight="1" x14ac:dyDescent="0.15">
      <c r="CB50" s="10"/>
    </row>
    <row r="51" spans="80:80" ht="13.5" customHeight="1" x14ac:dyDescent="0.15">
      <c r="CB51" s="10"/>
    </row>
    <row r="52" spans="80:80" ht="13.5" customHeight="1" x14ac:dyDescent="0.15">
      <c r="CB52" s="10"/>
    </row>
    <row r="53" spans="80:80" ht="13.5" customHeight="1" x14ac:dyDescent="0.15">
      <c r="CB53" s="10"/>
    </row>
    <row r="54" spans="80:80" ht="13.5" customHeight="1" x14ac:dyDescent="0.15">
      <c r="CB54" s="10"/>
    </row>
    <row r="55" spans="80:80" x14ac:dyDescent="0.15">
      <c r="CB55" s="10"/>
    </row>
    <row r="56" spans="80:80" x14ac:dyDescent="0.15">
      <c r="CB56" s="10"/>
    </row>
    <row r="57" spans="80:80" x14ac:dyDescent="0.15">
      <c r="CB57" s="10"/>
    </row>
    <row r="58" spans="80:80" x14ac:dyDescent="0.15">
      <c r="CB58" s="10"/>
    </row>
    <row r="59" spans="80:80" x14ac:dyDescent="0.15">
      <c r="CB59" s="10"/>
    </row>
    <row r="60" spans="80:80" x14ac:dyDescent="0.15">
      <c r="CB60" s="10"/>
    </row>
    <row r="61" spans="80:80" x14ac:dyDescent="0.15">
      <c r="CB61" s="10"/>
    </row>
    <row r="62" spans="80:80" x14ac:dyDescent="0.15">
      <c r="CB62" s="10"/>
    </row>
    <row r="63" spans="80:80" x14ac:dyDescent="0.15">
      <c r="CB63" s="10"/>
    </row>
    <row r="64" spans="80:80" x14ac:dyDescent="0.15">
      <c r="CB64" s="10"/>
    </row>
    <row r="65" spans="80:80" x14ac:dyDescent="0.15">
      <c r="CB65" s="10"/>
    </row>
    <row r="66" spans="80:80" x14ac:dyDescent="0.15">
      <c r="CB66" s="10"/>
    </row>
    <row r="67" spans="80:80" x14ac:dyDescent="0.15">
      <c r="CB67" s="10"/>
    </row>
    <row r="68" spans="80:80" x14ac:dyDescent="0.15">
      <c r="CB68" s="10"/>
    </row>
    <row r="69" spans="80:80" x14ac:dyDescent="0.15">
      <c r="CB69" s="10"/>
    </row>
    <row r="70" spans="80:80" x14ac:dyDescent="0.15">
      <c r="CB70" s="10"/>
    </row>
    <row r="71" spans="80:80" x14ac:dyDescent="0.15">
      <c r="CB71" s="10"/>
    </row>
    <row r="72" spans="80:80" x14ac:dyDescent="0.15">
      <c r="CB72" s="10"/>
    </row>
    <row r="73" spans="80:80" x14ac:dyDescent="0.15">
      <c r="CB73" s="10"/>
    </row>
    <row r="74" spans="80:80" x14ac:dyDescent="0.15">
      <c r="CB74" s="10"/>
    </row>
    <row r="75" spans="80:80" x14ac:dyDescent="0.15">
      <c r="CB75" s="10"/>
    </row>
    <row r="76" spans="80:80" x14ac:dyDescent="0.15">
      <c r="CB76" s="10"/>
    </row>
    <row r="77" spans="80:80" x14ac:dyDescent="0.15">
      <c r="CB77" s="10"/>
    </row>
    <row r="78" spans="80:80" x14ac:dyDescent="0.15">
      <c r="CB78" s="10"/>
    </row>
    <row r="79" spans="80:80" x14ac:dyDescent="0.15">
      <c r="CB79" s="10"/>
    </row>
    <row r="80" spans="80:80" x14ac:dyDescent="0.15">
      <c r="CB80" s="10"/>
    </row>
    <row r="81" spans="80:80" x14ac:dyDescent="0.15">
      <c r="CB81" s="10"/>
    </row>
    <row r="82" spans="80:80" x14ac:dyDescent="0.15">
      <c r="CB82" s="10"/>
    </row>
    <row r="83" spans="80:80" x14ac:dyDescent="0.15">
      <c r="CB83" s="10"/>
    </row>
    <row r="84" spans="80:80" x14ac:dyDescent="0.15">
      <c r="CB84" s="10"/>
    </row>
    <row r="85" spans="80:80" x14ac:dyDescent="0.15">
      <c r="CB85" s="10"/>
    </row>
    <row r="86" spans="80:80" x14ac:dyDescent="0.15">
      <c r="CB86" s="10"/>
    </row>
    <row r="87" spans="80:80" x14ac:dyDescent="0.15">
      <c r="CB87" s="10"/>
    </row>
    <row r="88" spans="80:80" x14ac:dyDescent="0.15">
      <c r="CB88" s="10"/>
    </row>
    <row r="89" spans="80:80" x14ac:dyDescent="0.15">
      <c r="CB89" s="10"/>
    </row>
    <row r="90" spans="80:80" x14ac:dyDescent="0.15">
      <c r="CB90" s="10"/>
    </row>
    <row r="91" spans="80:80" x14ac:dyDescent="0.15">
      <c r="CB91" s="10"/>
    </row>
  </sheetData>
  <mergeCells count="139">
    <mergeCell ref="BJ4:BK5"/>
    <mergeCell ref="BL4:BM5"/>
    <mergeCell ref="BN4:BO4"/>
    <mergeCell ref="BJ17:BK18"/>
    <mergeCell ref="BL17:BM18"/>
    <mergeCell ref="BN17:BO17"/>
    <mergeCell ref="BJ30:BK31"/>
    <mergeCell ref="BL30:BM31"/>
    <mergeCell ref="BN30:BO30"/>
    <mergeCell ref="A3:A5"/>
    <mergeCell ref="A16:A18"/>
    <mergeCell ref="A29:A31"/>
    <mergeCell ref="B17:C18"/>
    <mergeCell ref="R5:S5"/>
    <mergeCell ref="X5:Y5"/>
    <mergeCell ref="AD5:AE5"/>
    <mergeCell ref="AR30:AS31"/>
    <mergeCell ref="AL4:AM5"/>
    <mergeCell ref="AL17:AM18"/>
    <mergeCell ref="B30:C31"/>
    <mergeCell ref="H30:I31"/>
    <mergeCell ref="F5:G5"/>
    <mergeCell ref="L4:M4"/>
    <mergeCell ref="L5:M5"/>
    <mergeCell ref="F4:G4"/>
    <mergeCell ref="F30:G30"/>
    <mergeCell ref="F31:G31"/>
    <mergeCell ref="F18:G18"/>
    <mergeCell ref="F17:G17"/>
    <mergeCell ref="J17:K18"/>
    <mergeCell ref="H4:I5"/>
    <mergeCell ref="P17:Q18"/>
    <mergeCell ref="AN30:AO31"/>
    <mergeCell ref="AR4:AS5"/>
    <mergeCell ref="AT4:AU5"/>
    <mergeCell ref="AV4:AW4"/>
    <mergeCell ref="AR17:AS18"/>
    <mergeCell ref="AT17:AU18"/>
    <mergeCell ref="AV17:AW17"/>
    <mergeCell ref="CB16:CB18"/>
    <mergeCell ref="AX30:AY31"/>
    <mergeCell ref="AZ30:BA31"/>
    <mergeCell ref="BB30:BC30"/>
    <mergeCell ref="AX4:AY5"/>
    <mergeCell ref="AZ4:BA5"/>
    <mergeCell ref="BB4:BC4"/>
    <mergeCell ref="AX17:AY18"/>
    <mergeCell ref="AZ17:BA18"/>
    <mergeCell ref="BB17:BC17"/>
    <mergeCell ref="BD30:BE31"/>
    <mergeCell ref="BF30:BG31"/>
    <mergeCell ref="BH30:BI30"/>
    <mergeCell ref="BD4:BE5"/>
    <mergeCell ref="BF4:BG5"/>
    <mergeCell ref="BH4:BI4"/>
    <mergeCell ref="BD17:BE18"/>
    <mergeCell ref="BF17:BG18"/>
    <mergeCell ref="AN4:AO5"/>
    <mergeCell ref="T30:U31"/>
    <mergeCell ref="AL30:AM31"/>
    <mergeCell ref="AP30:AQ30"/>
    <mergeCell ref="AP17:AQ17"/>
    <mergeCell ref="AF4:AG5"/>
    <mergeCell ref="T4:U5"/>
    <mergeCell ref="V30:W31"/>
    <mergeCell ref="AB30:AC31"/>
    <mergeCell ref="AH30:AI31"/>
    <mergeCell ref="V4:W5"/>
    <mergeCell ref="AB4:AC5"/>
    <mergeCell ref="AH4:AI5"/>
    <mergeCell ref="AH17:AI18"/>
    <mergeCell ref="AB17:AC18"/>
    <mergeCell ref="V17:W18"/>
    <mergeCell ref="AD30:AE30"/>
    <mergeCell ref="AD31:AE31"/>
    <mergeCell ref="AJ30:AK30"/>
    <mergeCell ref="AJ17:AK17"/>
    <mergeCell ref="AD17:AE17"/>
    <mergeCell ref="AD18:AE18"/>
    <mergeCell ref="A1:CB1"/>
    <mergeCell ref="Z30:AA31"/>
    <mergeCell ref="Z17:AA18"/>
    <mergeCell ref="Z4:AA5"/>
    <mergeCell ref="CB3:CB5"/>
    <mergeCell ref="N30:O31"/>
    <mergeCell ref="N17:O18"/>
    <mergeCell ref="N4:O5"/>
    <mergeCell ref="H17:I18"/>
    <mergeCell ref="D4:E5"/>
    <mergeCell ref="D17:E18"/>
    <mergeCell ref="B4:C5"/>
    <mergeCell ref="CB29:CB31"/>
    <mergeCell ref="AF17:AG18"/>
    <mergeCell ref="AF30:AG31"/>
    <mergeCell ref="T17:U18"/>
    <mergeCell ref="AD4:AE4"/>
    <mergeCell ref="AJ4:AK4"/>
    <mergeCell ref="AP4:AQ4"/>
    <mergeCell ref="X4:Y4"/>
    <mergeCell ref="R4:S4"/>
    <mergeCell ref="P4:Q5"/>
    <mergeCell ref="J4:K5"/>
    <mergeCell ref="L17:M17"/>
    <mergeCell ref="BH17:BI17"/>
    <mergeCell ref="L18:M18"/>
    <mergeCell ref="J30:K31"/>
    <mergeCell ref="D30:E31"/>
    <mergeCell ref="R17:S17"/>
    <mergeCell ref="R18:S18"/>
    <mergeCell ref="R30:S30"/>
    <mergeCell ref="R31:S31"/>
    <mergeCell ref="L31:M31"/>
    <mergeCell ref="X30:Y30"/>
    <mergeCell ref="X31:Y31"/>
    <mergeCell ref="X17:Y17"/>
    <mergeCell ref="X18:Y18"/>
    <mergeCell ref="P30:Q31"/>
    <mergeCell ref="L30:M30"/>
    <mergeCell ref="AN17:AO18"/>
    <mergeCell ref="AT30:AU31"/>
    <mergeCell ref="AV30:AW30"/>
    <mergeCell ref="BV4:BW5"/>
    <mergeCell ref="BX4:BY5"/>
    <mergeCell ref="BZ4:CA4"/>
    <mergeCell ref="BV17:BW18"/>
    <mergeCell ref="BX17:BY18"/>
    <mergeCell ref="BZ17:CA17"/>
    <mergeCell ref="BV30:BW31"/>
    <mergeCell ref="BX30:BY31"/>
    <mergeCell ref="BZ30:CA30"/>
    <mergeCell ref="BP4:BQ5"/>
    <mergeCell ref="BR4:BS5"/>
    <mergeCell ref="BT4:BU4"/>
    <mergeCell ref="BP17:BQ18"/>
    <mergeCell ref="BR17:BS18"/>
    <mergeCell ref="BT17:BU17"/>
    <mergeCell ref="BP30:BQ31"/>
    <mergeCell ref="BR30:BS31"/>
    <mergeCell ref="BT30:BU30"/>
  </mergeCells>
  <phoneticPr fontId="4"/>
  <printOptions horizontalCentered="1"/>
  <pageMargins left="0.19685039370078741" right="0" top="0.59055118110236227" bottom="0.39370078740157483" header="0.19685039370078741" footer="0.19685039370078741"/>
  <pageSetup paperSize="9" scale="72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L131"/>
  <sheetViews>
    <sheetView showGridLines="0" zoomScaleNormal="100" zoomScaleSheetLayoutView="80" workbookViewId="0">
      <pane ySplit="6" topLeftCell="A7" activePane="bottomLeft" state="frozen"/>
      <selection pane="bottomLeft" sqref="A1:AN1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8.7109375" style="5" customWidth="1"/>
    <col min="5" max="5" width="0.85546875" style="5" customWidth="1"/>
    <col min="6" max="6" width="7.28515625" style="5" customWidth="1"/>
    <col min="7" max="7" width="0.85546875" style="5" customWidth="1"/>
    <col min="8" max="8" width="8.7109375" style="5" customWidth="1"/>
    <col min="9" max="9" width="0.85546875" style="5" customWidth="1"/>
    <col min="10" max="10" width="7.28515625" style="5" customWidth="1"/>
    <col min="11" max="11" width="0.85546875" style="5" customWidth="1"/>
    <col min="12" max="12" width="7.28515625" style="5" customWidth="1"/>
    <col min="13" max="13" width="0.85546875" style="5" customWidth="1"/>
    <col min="14" max="14" width="7.7109375" style="5" customWidth="1"/>
    <col min="15" max="15" width="0.85546875" style="5" customWidth="1"/>
    <col min="16" max="16" width="8.7109375" style="5" customWidth="1"/>
    <col min="17" max="17" width="0.85546875" style="5" customWidth="1"/>
    <col min="18" max="18" width="7.28515625" style="5" customWidth="1"/>
    <col min="19" max="19" width="0.85546875" style="5" customWidth="1"/>
    <col min="20" max="20" width="8.7109375" style="5" customWidth="1"/>
    <col min="21" max="21" width="0.85546875" style="5" customWidth="1"/>
    <col min="22" max="22" width="7.28515625" style="5" customWidth="1"/>
    <col min="23" max="23" width="0.85546875" style="5" customWidth="1"/>
    <col min="24" max="24" width="7.28515625" style="5" customWidth="1"/>
    <col min="25" max="25" width="0.85546875" style="5" customWidth="1"/>
    <col min="26" max="26" width="7.7109375" style="5" customWidth="1"/>
    <col min="27" max="27" width="0.85546875" style="5" customWidth="1"/>
    <col min="28" max="28" width="13.7109375" style="5" customWidth="1"/>
    <col min="29" max="29" width="0.85546875" style="5" customWidth="1"/>
    <col min="30" max="30" width="8.7109375" style="5" customWidth="1"/>
    <col min="31" max="31" width="0.85546875" style="5" customWidth="1"/>
    <col min="32" max="32" width="13.7109375" style="5" customWidth="1"/>
    <col min="33" max="33" width="0.85546875" style="5" customWidth="1"/>
    <col min="34" max="34" width="7.28515625" style="5" customWidth="1"/>
    <col min="35" max="35" width="0.85546875" style="5" customWidth="1"/>
    <col min="36" max="36" width="13.7109375" style="5" customWidth="1"/>
    <col min="37" max="37" width="0.85546875" style="5" customWidth="1"/>
    <col min="38" max="38" width="7.7109375" style="5" customWidth="1"/>
    <col min="39" max="39" width="0.85546875" style="5" customWidth="1"/>
    <col min="40" max="40" width="9.28515625" style="5" customWidth="1"/>
    <col min="41" max="16384" width="9.140625" style="5"/>
  </cols>
  <sheetData>
    <row r="1" spans="1:52" ht="22.5" customHeight="1" x14ac:dyDescent="0.15">
      <c r="A1" s="679" t="s">
        <v>371</v>
      </c>
      <c r="B1" s="679"/>
      <c r="C1" s="679"/>
      <c r="D1" s="679"/>
      <c r="E1" s="679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  <c r="R1" s="679"/>
      <c r="S1" s="679"/>
      <c r="T1" s="679"/>
      <c r="U1" s="679"/>
      <c r="V1" s="679"/>
      <c r="W1" s="679"/>
      <c r="X1" s="679"/>
      <c r="Y1" s="679"/>
      <c r="Z1" s="679"/>
      <c r="AA1" s="679"/>
      <c r="AB1" s="679"/>
      <c r="AC1" s="679"/>
      <c r="AD1" s="679"/>
      <c r="AE1" s="679"/>
      <c r="AF1" s="679"/>
      <c r="AG1" s="679"/>
      <c r="AH1" s="679"/>
      <c r="AI1" s="679"/>
      <c r="AJ1" s="679"/>
      <c r="AK1" s="679"/>
      <c r="AL1" s="679"/>
      <c r="AM1" s="679"/>
      <c r="AN1" s="679"/>
      <c r="AO1" s="12"/>
    </row>
    <row r="2" spans="1:52" ht="18.75" customHeight="1" thickBot="1" x14ac:dyDescent="0.2">
      <c r="A2" s="26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56"/>
    </row>
    <row r="3" spans="1:52" ht="20.100000000000001" customHeight="1" thickTop="1" x14ac:dyDescent="0.15">
      <c r="A3" s="602" t="s">
        <v>62</v>
      </c>
      <c r="B3" s="602"/>
      <c r="C3" s="603"/>
      <c r="D3" s="680" t="s">
        <v>315</v>
      </c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1"/>
      <c r="P3" s="682" t="s">
        <v>316</v>
      </c>
      <c r="Q3" s="680"/>
      <c r="R3" s="680"/>
      <c r="S3" s="680"/>
      <c r="T3" s="680"/>
      <c r="U3" s="680"/>
      <c r="V3" s="680"/>
      <c r="W3" s="680"/>
      <c r="X3" s="680"/>
      <c r="Y3" s="680"/>
      <c r="Z3" s="680"/>
      <c r="AA3" s="681"/>
      <c r="AB3" s="680" t="s">
        <v>317</v>
      </c>
      <c r="AC3" s="680"/>
      <c r="AD3" s="680"/>
      <c r="AE3" s="680"/>
      <c r="AF3" s="680"/>
      <c r="AG3" s="680"/>
      <c r="AH3" s="680"/>
      <c r="AI3" s="680"/>
      <c r="AJ3" s="680"/>
      <c r="AK3" s="680"/>
      <c r="AL3" s="680"/>
      <c r="AM3" s="680"/>
      <c r="AN3" s="599" t="s">
        <v>53</v>
      </c>
    </row>
    <row r="4" spans="1:52" ht="20.100000000000001" customHeight="1" x14ac:dyDescent="0.15">
      <c r="A4" s="604"/>
      <c r="B4" s="604"/>
      <c r="C4" s="605"/>
      <c r="D4" s="650" t="s">
        <v>419</v>
      </c>
      <c r="E4" s="609"/>
      <c r="F4" s="650" t="s">
        <v>270</v>
      </c>
      <c r="G4" s="609"/>
      <c r="H4" s="650" t="s">
        <v>430</v>
      </c>
      <c r="I4" s="609"/>
      <c r="J4" s="650" t="s">
        <v>262</v>
      </c>
      <c r="K4" s="609"/>
      <c r="L4" s="643" t="s">
        <v>2</v>
      </c>
      <c r="M4" s="644"/>
      <c r="N4" s="624" t="s">
        <v>263</v>
      </c>
      <c r="O4" s="627"/>
      <c r="P4" s="650" t="s">
        <v>419</v>
      </c>
      <c r="Q4" s="609"/>
      <c r="R4" s="659" t="s">
        <v>270</v>
      </c>
      <c r="S4" s="656"/>
      <c r="T4" s="650" t="s">
        <v>430</v>
      </c>
      <c r="U4" s="609"/>
      <c r="V4" s="659" t="s">
        <v>262</v>
      </c>
      <c r="W4" s="656"/>
      <c r="X4" s="643" t="s">
        <v>2</v>
      </c>
      <c r="Y4" s="644"/>
      <c r="Z4" s="675" t="s">
        <v>263</v>
      </c>
      <c r="AA4" s="676"/>
      <c r="AB4" s="668" t="s">
        <v>419</v>
      </c>
      <c r="AC4" s="669"/>
      <c r="AD4" s="659" t="s">
        <v>262</v>
      </c>
      <c r="AE4" s="672"/>
      <c r="AF4" s="668" t="s">
        <v>430</v>
      </c>
      <c r="AG4" s="669"/>
      <c r="AH4" s="659" t="s">
        <v>262</v>
      </c>
      <c r="AI4" s="672"/>
      <c r="AJ4" s="643" t="s">
        <v>2</v>
      </c>
      <c r="AK4" s="644"/>
      <c r="AL4" s="675" t="s">
        <v>263</v>
      </c>
      <c r="AM4" s="644"/>
      <c r="AN4" s="639"/>
    </row>
    <row r="5" spans="1:52" ht="20.100000000000001" customHeight="1" x14ac:dyDescent="0.15">
      <c r="A5" s="606"/>
      <c r="B5" s="606"/>
      <c r="C5" s="607"/>
      <c r="D5" s="610"/>
      <c r="E5" s="611"/>
      <c r="F5" s="610"/>
      <c r="G5" s="611"/>
      <c r="H5" s="610"/>
      <c r="I5" s="611"/>
      <c r="J5" s="610"/>
      <c r="K5" s="611"/>
      <c r="L5" s="641" t="s">
        <v>69</v>
      </c>
      <c r="M5" s="642"/>
      <c r="N5" s="685"/>
      <c r="O5" s="686"/>
      <c r="P5" s="610"/>
      <c r="Q5" s="611"/>
      <c r="R5" s="657"/>
      <c r="S5" s="658"/>
      <c r="T5" s="610"/>
      <c r="U5" s="611"/>
      <c r="V5" s="657"/>
      <c r="W5" s="658"/>
      <c r="X5" s="641" t="s">
        <v>69</v>
      </c>
      <c r="Y5" s="642"/>
      <c r="Z5" s="677"/>
      <c r="AA5" s="678"/>
      <c r="AB5" s="670"/>
      <c r="AC5" s="671"/>
      <c r="AD5" s="673"/>
      <c r="AE5" s="674"/>
      <c r="AF5" s="670"/>
      <c r="AG5" s="671"/>
      <c r="AH5" s="673"/>
      <c r="AI5" s="674"/>
      <c r="AJ5" s="641" t="s">
        <v>69</v>
      </c>
      <c r="AK5" s="642"/>
      <c r="AL5" s="683"/>
      <c r="AM5" s="684"/>
      <c r="AN5" s="640"/>
    </row>
    <row r="6" spans="1:52" s="6" customFormat="1" ht="24.75" customHeight="1" x14ac:dyDescent="0.15">
      <c r="A6" s="618" t="s">
        <v>93</v>
      </c>
      <c r="B6" s="618"/>
      <c r="C6" s="619"/>
      <c r="D6" s="327">
        <v>210</v>
      </c>
      <c r="E6" s="327"/>
      <c r="F6" s="400">
        <v>100</v>
      </c>
      <c r="G6" s="401"/>
      <c r="H6" s="327">
        <v>210</v>
      </c>
      <c r="I6" s="327"/>
      <c r="J6" s="400">
        <v>100</v>
      </c>
      <c r="K6" s="401"/>
      <c r="L6" s="402">
        <v>0</v>
      </c>
      <c r="M6" s="401"/>
      <c r="N6" s="403">
        <v>0</v>
      </c>
      <c r="O6" s="287"/>
      <c r="P6" s="404">
        <v>7575</v>
      </c>
      <c r="Q6" s="327"/>
      <c r="R6" s="400">
        <v>100</v>
      </c>
      <c r="S6" s="401"/>
      <c r="T6" s="402">
        <v>7376</v>
      </c>
      <c r="U6" s="327"/>
      <c r="V6" s="400">
        <v>100</v>
      </c>
      <c r="W6" s="401"/>
      <c r="X6" s="402">
        <v>-199</v>
      </c>
      <c r="Y6" s="401"/>
      <c r="Z6" s="403">
        <v>-2.6270627062706211</v>
      </c>
      <c r="AA6" s="287"/>
      <c r="AB6" s="402">
        <v>17441961</v>
      </c>
      <c r="AC6" s="402"/>
      <c r="AD6" s="405">
        <v>100</v>
      </c>
      <c r="AE6" s="406"/>
      <c r="AF6" s="402">
        <v>17507346</v>
      </c>
      <c r="AG6" s="402"/>
      <c r="AH6" s="405">
        <v>100</v>
      </c>
      <c r="AI6" s="406"/>
      <c r="AJ6" s="407">
        <v>65385</v>
      </c>
      <c r="AK6" s="406"/>
      <c r="AL6" s="408">
        <v>0.3748718392387218</v>
      </c>
      <c r="AM6" s="406"/>
      <c r="AN6" s="18" t="s">
        <v>4</v>
      </c>
    </row>
    <row r="7" spans="1:52" s="6" customFormat="1" ht="5.25" customHeight="1" x14ac:dyDescent="0.15">
      <c r="A7" s="14"/>
      <c r="B7" s="15"/>
      <c r="C7" s="131"/>
      <c r="D7" s="334"/>
      <c r="E7" s="334"/>
      <c r="F7" s="409"/>
      <c r="G7" s="410"/>
      <c r="H7" s="334"/>
      <c r="I7" s="334"/>
      <c r="J7" s="409"/>
      <c r="K7" s="410"/>
      <c r="L7" s="334"/>
      <c r="M7" s="410"/>
      <c r="N7" s="411"/>
      <c r="O7" s="412"/>
      <c r="P7" s="333"/>
      <c r="Q7" s="334"/>
      <c r="R7" s="409"/>
      <c r="S7" s="410"/>
      <c r="T7" s="334"/>
      <c r="U7" s="334"/>
      <c r="V7" s="409"/>
      <c r="W7" s="410"/>
      <c r="X7" s="334"/>
      <c r="Y7" s="410"/>
      <c r="Z7" s="411"/>
      <c r="AA7" s="412"/>
      <c r="AB7" s="334"/>
      <c r="AC7" s="334"/>
      <c r="AD7" s="413"/>
      <c r="AE7" s="410"/>
      <c r="AF7" s="334"/>
      <c r="AG7" s="334"/>
      <c r="AH7" s="413"/>
      <c r="AI7" s="410"/>
      <c r="AJ7" s="334"/>
      <c r="AK7" s="410"/>
      <c r="AL7" s="411"/>
      <c r="AM7" s="410"/>
      <c r="AN7" s="23"/>
    </row>
    <row r="8" spans="1:52" ht="22.5" customHeight="1" x14ac:dyDescent="0.15">
      <c r="A8" s="103" t="s">
        <v>291</v>
      </c>
      <c r="B8" s="30" t="s">
        <v>72</v>
      </c>
      <c r="C8" s="132"/>
      <c r="D8" s="340">
        <v>91</v>
      </c>
      <c r="E8" s="340"/>
      <c r="F8" s="414">
        <v>43.333333333333336</v>
      </c>
      <c r="G8" s="110"/>
      <c r="H8" s="340">
        <v>91</v>
      </c>
      <c r="I8" s="340"/>
      <c r="J8" s="414">
        <v>43.333333333333336</v>
      </c>
      <c r="K8" s="110"/>
      <c r="L8" s="340">
        <v>0</v>
      </c>
      <c r="M8" s="110"/>
      <c r="N8" s="415">
        <v>0</v>
      </c>
      <c r="O8" s="416"/>
      <c r="P8" s="339">
        <v>4255</v>
      </c>
      <c r="Q8" s="340"/>
      <c r="R8" s="414">
        <v>56.171617161716171</v>
      </c>
      <c r="S8" s="110"/>
      <c r="T8" s="340">
        <v>4069</v>
      </c>
      <c r="U8" s="340"/>
      <c r="V8" s="414">
        <v>55.165401301518436</v>
      </c>
      <c r="W8" s="110"/>
      <c r="X8" s="340">
        <v>-186</v>
      </c>
      <c r="Y8" s="110"/>
      <c r="Z8" s="415">
        <v>-4.3713278495887238</v>
      </c>
      <c r="AA8" s="416"/>
      <c r="AB8" s="340">
        <v>9473646</v>
      </c>
      <c r="AC8" s="340"/>
      <c r="AD8" s="415">
        <v>54.315257326856766</v>
      </c>
      <c r="AE8" s="110"/>
      <c r="AF8" s="340">
        <v>9679784</v>
      </c>
      <c r="AG8" s="340"/>
      <c r="AH8" s="415">
        <v>55.289842332470037</v>
      </c>
      <c r="AI8" s="110"/>
      <c r="AJ8" s="340">
        <v>206138</v>
      </c>
      <c r="AK8" s="110"/>
      <c r="AL8" s="415">
        <v>2.1759098872809801</v>
      </c>
      <c r="AM8" s="110"/>
      <c r="AN8" s="104" t="s">
        <v>294</v>
      </c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</row>
    <row r="9" spans="1:52" ht="22.5" customHeight="1" x14ac:dyDescent="0.15">
      <c r="A9" s="17">
        <v>10</v>
      </c>
      <c r="B9" s="30" t="s">
        <v>73</v>
      </c>
      <c r="C9" s="132"/>
      <c r="D9" s="340">
        <v>7</v>
      </c>
      <c r="E9" s="340"/>
      <c r="F9" s="414">
        <v>3.3333333333333335</v>
      </c>
      <c r="G9" s="110"/>
      <c r="H9" s="340">
        <v>7</v>
      </c>
      <c r="I9" s="340"/>
      <c r="J9" s="414">
        <v>3.3333333333333335</v>
      </c>
      <c r="K9" s="110"/>
      <c r="L9" s="340">
        <v>0</v>
      </c>
      <c r="M9" s="110"/>
      <c r="N9" s="415">
        <v>0</v>
      </c>
      <c r="O9" s="416"/>
      <c r="P9" s="339">
        <v>184</v>
      </c>
      <c r="Q9" s="340"/>
      <c r="R9" s="414">
        <v>2.4</v>
      </c>
      <c r="S9" s="110"/>
      <c r="T9" s="340">
        <v>162</v>
      </c>
      <c r="U9" s="340">
        <v>2.4</v>
      </c>
      <c r="V9" s="414">
        <v>2.2000000000000002</v>
      </c>
      <c r="W9" s="110"/>
      <c r="X9" s="340">
        <v>-22</v>
      </c>
      <c r="Y9" s="110"/>
      <c r="Z9" s="415">
        <v>-11.956521739130437</v>
      </c>
      <c r="AA9" s="416"/>
      <c r="AB9" s="360">
        <v>889673</v>
      </c>
      <c r="AC9" s="360"/>
      <c r="AD9" s="417">
        <v>5.1007624658718136</v>
      </c>
      <c r="AE9" s="34"/>
      <c r="AF9" s="360">
        <v>811208</v>
      </c>
      <c r="AG9" s="360"/>
      <c r="AH9" s="415">
        <v>4.6335292625164319</v>
      </c>
      <c r="AI9" s="34"/>
      <c r="AJ9" s="360">
        <v>-78465</v>
      </c>
      <c r="AK9" s="34"/>
      <c r="AL9" s="417">
        <v>-8.8195325698318356</v>
      </c>
      <c r="AM9" s="110"/>
      <c r="AN9" s="24">
        <v>10</v>
      </c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</row>
    <row r="10" spans="1:52" ht="22.5" customHeight="1" x14ac:dyDescent="0.15">
      <c r="A10" s="17">
        <v>11</v>
      </c>
      <c r="B10" s="30" t="s">
        <v>42</v>
      </c>
      <c r="C10" s="132"/>
      <c r="D10" s="340">
        <v>15</v>
      </c>
      <c r="E10" s="340"/>
      <c r="F10" s="414">
        <v>7.1428571428571423</v>
      </c>
      <c r="G10" s="110"/>
      <c r="H10" s="340">
        <v>14</v>
      </c>
      <c r="I10" s="340"/>
      <c r="J10" s="414">
        <v>6.6</v>
      </c>
      <c r="K10" s="110"/>
      <c r="L10" s="340">
        <v>-1</v>
      </c>
      <c r="M10" s="110"/>
      <c r="N10" s="415">
        <v>-6.6666666666666714</v>
      </c>
      <c r="O10" s="416"/>
      <c r="P10" s="339">
        <v>313</v>
      </c>
      <c r="Q10" s="340"/>
      <c r="R10" s="414">
        <v>4.0999999999999996</v>
      </c>
      <c r="S10" s="110"/>
      <c r="T10" s="340">
        <v>283</v>
      </c>
      <c r="U10" s="340"/>
      <c r="V10" s="414">
        <v>3.8367678958785247</v>
      </c>
      <c r="W10" s="110"/>
      <c r="X10" s="340">
        <v>-30</v>
      </c>
      <c r="Y10" s="110"/>
      <c r="Z10" s="415">
        <v>-9.5846645367412151</v>
      </c>
      <c r="AA10" s="416"/>
      <c r="AB10" s="360">
        <v>282305</v>
      </c>
      <c r="AC10" s="360"/>
      <c r="AD10" s="417">
        <v>1.6185393374059258</v>
      </c>
      <c r="AE10" s="34"/>
      <c r="AF10" s="360">
        <v>264144</v>
      </c>
      <c r="AG10" s="360"/>
      <c r="AH10" s="415">
        <v>1.5087609509745223</v>
      </c>
      <c r="AI10" s="34"/>
      <c r="AJ10" s="360">
        <v>-18161</v>
      </c>
      <c r="AK10" s="34"/>
      <c r="AL10" s="417">
        <v>-6.4331131223322302</v>
      </c>
      <c r="AM10" s="110"/>
      <c r="AN10" s="24">
        <v>11</v>
      </c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</row>
    <row r="11" spans="1:52" ht="22.5" customHeight="1" x14ac:dyDescent="0.15">
      <c r="A11" s="17">
        <v>12</v>
      </c>
      <c r="B11" s="30" t="s">
        <v>280</v>
      </c>
      <c r="C11" s="132"/>
      <c r="D11" s="340">
        <v>6</v>
      </c>
      <c r="E11" s="340"/>
      <c r="F11" s="414">
        <v>2.8571428571428572</v>
      </c>
      <c r="G11" s="110"/>
      <c r="H11" s="340">
        <v>6</v>
      </c>
      <c r="I11" s="340"/>
      <c r="J11" s="414">
        <v>2.8571428571428572</v>
      </c>
      <c r="K11" s="110"/>
      <c r="L11" s="340">
        <v>0</v>
      </c>
      <c r="M11" s="110"/>
      <c r="N11" s="415">
        <v>0</v>
      </c>
      <c r="O11" s="416"/>
      <c r="P11" s="339">
        <v>166</v>
      </c>
      <c r="Q11" s="340"/>
      <c r="R11" s="414">
        <v>2.1914191419141913</v>
      </c>
      <c r="S11" s="110"/>
      <c r="T11" s="340">
        <v>171</v>
      </c>
      <c r="U11" s="340"/>
      <c r="V11" s="414">
        <v>2.3183297180043385</v>
      </c>
      <c r="W11" s="110"/>
      <c r="X11" s="340">
        <v>5</v>
      </c>
      <c r="Y11" s="110"/>
      <c r="Z11" s="415">
        <v>3.0120481927710756</v>
      </c>
      <c r="AA11" s="416"/>
      <c r="AB11" s="360">
        <v>264743</v>
      </c>
      <c r="AC11" s="360"/>
      <c r="AD11" s="417">
        <v>1.5178511177728238</v>
      </c>
      <c r="AE11" s="34"/>
      <c r="AF11" s="360">
        <v>251604</v>
      </c>
      <c r="AG11" s="360"/>
      <c r="AH11" s="415">
        <v>1.4371338751173364</v>
      </c>
      <c r="AI11" s="34"/>
      <c r="AJ11" s="360">
        <v>-13139</v>
      </c>
      <c r="AK11" s="34"/>
      <c r="AL11" s="417">
        <v>-4.9629263096663578</v>
      </c>
      <c r="AM11" s="110"/>
      <c r="AN11" s="24">
        <v>12</v>
      </c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</row>
    <row r="12" spans="1:52" ht="22.5" customHeight="1" x14ac:dyDescent="0.15">
      <c r="A12" s="17">
        <v>13</v>
      </c>
      <c r="B12" s="30" t="s">
        <v>74</v>
      </c>
      <c r="C12" s="132"/>
      <c r="D12" s="340">
        <v>8</v>
      </c>
      <c r="E12" s="340"/>
      <c r="F12" s="414">
        <v>3.8</v>
      </c>
      <c r="G12" s="110"/>
      <c r="H12" s="340">
        <v>9</v>
      </c>
      <c r="I12" s="340"/>
      <c r="J12" s="414">
        <v>4.2857142857142856</v>
      </c>
      <c r="K12" s="110"/>
      <c r="L12" s="340">
        <v>1</v>
      </c>
      <c r="M12" s="110"/>
      <c r="N12" s="415">
        <v>12.5</v>
      </c>
      <c r="O12" s="416"/>
      <c r="P12" s="339">
        <v>118</v>
      </c>
      <c r="Q12" s="340"/>
      <c r="R12" s="414">
        <v>1.5</v>
      </c>
      <c r="S12" s="110"/>
      <c r="T12" s="340">
        <v>125</v>
      </c>
      <c r="U12" s="340"/>
      <c r="V12" s="414">
        <v>1.7</v>
      </c>
      <c r="W12" s="110"/>
      <c r="X12" s="340">
        <v>7</v>
      </c>
      <c r="Y12" s="110"/>
      <c r="Z12" s="415">
        <v>5.9322033898305193</v>
      </c>
      <c r="AA12" s="416"/>
      <c r="AB12" s="360">
        <v>135371</v>
      </c>
      <c r="AC12" s="360"/>
      <c r="AD12" s="417">
        <v>0.77612259309604004</v>
      </c>
      <c r="AE12" s="34"/>
      <c r="AF12" s="360">
        <v>155830</v>
      </c>
      <c r="AG12" s="360"/>
      <c r="AH12" s="415">
        <v>0.89008351123008589</v>
      </c>
      <c r="AI12" s="34"/>
      <c r="AJ12" s="360">
        <v>20459</v>
      </c>
      <c r="AK12" s="34"/>
      <c r="AL12" s="417">
        <v>15.113281278855894</v>
      </c>
      <c r="AM12" s="110"/>
      <c r="AN12" s="24">
        <v>13</v>
      </c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2" ht="22.5" customHeight="1" x14ac:dyDescent="0.15">
      <c r="A13" s="17">
        <v>14</v>
      </c>
      <c r="B13" s="28" t="s">
        <v>75</v>
      </c>
      <c r="C13" s="132"/>
      <c r="D13" s="340">
        <v>7</v>
      </c>
      <c r="E13" s="340"/>
      <c r="F13" s="414">
        <v>3.3</v>
      </c>
      <c r="G13" s="110"/>
      <c r="H13" s="340">
        <v>8</v>
      </c>
      <c r="I13" s="340"/>
      <c r="J13" s="414">
        <v>3.8</v>
      </c>
      <c r="K13" s="110"/>
      <c r="L13" s="340">
        <v>1</v>
      </c>
      <c r="M13" s="110"/>
      <c r="N13" s="415">
        <v>14.285714285714278</v>
      </c>
      <c r="O13" s="416"/>
      <c r="P13" s="339">
        <v>295</v>
      </c>
      <c r="Q13" s="340"/>
      <c r="R13" s="414">
        <v>3.9</v>
      </c>
      <c r="S13" s="110"/>
      <c r="T13" s="340">
        <v>330</v>
      </c>
      <c r="U13" s="340"/>
      <c r="V13" s="414">
        <v>4.473969631236443</v>
      </c>
      <c r="W13" s="110"/>
      <c r="X13" s="340">
        <v>35</v>
      </c>
      <c r="Y13" s="110"/>
      <c r="Z13" s="415">
        <v>11.86440677966101</v>
      </c>
      <c r="AA13" s="416"/>
      <c r="AB13" s="360">
        <v>1111961</v>
      </c>
      <c r="AC13" s="360"/>
      <c r="AD13" s="417">
        <v>6.3752063199774387</v>
      </c>
      <c r="AE13" s="34"/>
      <c r="AF13" s="360">
        <v>1156705</v>
      </c>
      <c r="AG13" s="360"/>
      <c r="AH13" s="415">
        <v>6.606969440142441</v>
      </c>
      <c r="AI13" s="34"/>
      <c r="AJ13" s="360">
        <v>44744</v>
      </c>
      <c r="AK13" s="34"/>
      <c r="AL13" s="417">
        <v>4.0238821325567926</v>
      </c>
      <c r="AM13" s="110"/>
      <c r="AN13" s="24">
        <v>14</v>
      </c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</row>
    <row r="14" spans="1:52" ht="22.5" customHeight="1" x14ac:dyDescent="0.15">
      <c r="A14" s="17">
        <v>15</v>
      </c>
      <c r="B14" s="28" t="s">
        <v>43</v>
      </c>
      <c r="C14" s="132"/>
      <c r="D14" s="340">
        <v>5</v>
      </c>
      <c r="E14" s="340"/>
      <c r="F14" s="414">
        <v>2.3809523809523809</v>
      </c>
      <c r="G14" s="110"/>
      <c r="H14" s="340">
        <v>6</v>
      </c>
      <c r="I14" s="340"/>
      <c r="J14" s="414">
        <v>2.8571428571428572</v>
      </c>
      <c r="K14" s="110"/>
      <c r="L14" s="340">
        <v>1</v>
      </c>
      <c r="M14" s="110"/>
      <c r="N14" s="415">
        <v>20</v>
      </c>
      <c r="O14" s="416"/>
      <c r="P14" s="339">
        <v>39</v>
      </c>
      <c r="Q14" s="340"/>
      <c r="R14" s="414">
        <v>0.5</v>
      </c>
      <c r="S14" s="110"/>
      <c r="T14" s="340">
        <v>47</v>
      </c>
      <c r="U14" s="340"/>
      <c r="V14" s="414">
        <v>0.63720173535791758</v>
      </c>
      <c r="W14" s="110"/>
      <c r="X14" s="340">
        <v>8</v>
      </c>
      <c r="Y14" s="110"/>
      <c r="Z14" s="415">
        <v>20.512820512820511</v>
      </c>
      <c r="AA14" s="416"/>
      <c r="AB14" s="360">
        <v>31395</v>
      </c>
      <c r="AC14" s="360"/>
      <c r="AD14" s="417">
        <v>0.17999696249750816</v>
      </c>
      <c r="AE14" s="34"/>
      <c r="AF14" s="360">
        <v>45146</v>
      </c>
      <c r="AG14" s="360"/>
      <c r="AH14" s="415">
        <v>0.25786889686192299</v>
      </c>
      <c r="AI14" s="34"/>
      <c r="AJ14" s="360">
        <v>13751</v>
      </c>
      <c r="AK14" s="34"/>
      <c r="AL14" s="417">
        <v>43.799968147794232</v>
      </c>
      <c r="AM14" s="110"/>
      <c r="AN14" s="24">
        <v>15</v>
      </c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</row>
    <row r="15" spans="1:52" ht="22.5" customHeight="1" x14ac:dyDescent="0.15">
      <c r="A15" s="17">
        <v>16</v>
      </c>
      <c r="B15" s="28" t="s">
        <v>44</v>
      </c>
      <c r="C15" s="132"/>
      <c r="D15" s="340">
        <v>3</v>
      </c>
      <c r="E15" s="340"/>
      <c r="F15" s="414">
        <v>1.4285714285714286</v>
      </c>
      <c r="G15" s="110"/>
      <c r="H15" s="340">
        <v>3</v>
      </c>
      <c r="I15" s="340"/>
      <c r="J15" s="414">
        <v>1.4285714285714286</v>
      </c>
      <c r="K15" s="110"/>
      <c r="L15" s="340">
        <v>0</v>
      </c>
      <c r="M15" s="110"/>
      <c r="N15" s="415">
        <v>0</v>
      </c>
      <c r="O15" s="416"/>
      <c r="P15" s="339">
        <v>122</v>
      </c>
      <c r="Q15" s="340"/>
      <c r="R15" s="414">
        <v>1.6105610561056107</v>
      </c>
      <c r="S15" s="110"/>
      <c r="T15" s="340">
        <v>117</v>
      </c>
      <c r="U15" s="340"/>
      <c r="V15" s="414">
        <v>1.5862255965292842</v>
      </c>
      <c r="W15" s="110"/>
      <c r="X15" s="340">
        <v>-5</v>
      </c>
      <c r="Y15" s="110"/>
      <c r="Z15" s="415">
        <v>-4.0983606557377072</v>
      </c>
      <c r="AA15" s="416"/>
      <c r="AB15" s="360">
        <v>428224</v>
      </c>
      <c r="AC15" s="360"/>
      <c r="AD15" s="417">
        <v>2.4551367819249221</v>
      </c>
      <c r="AE15" s="34"/>
      <c r="AF15" s="360">
        <v>376409</v>
      </c>
      <c r="AG15" s="360">
        <v>0</v>
      </c>
      <c r="AH15" s="415">
        <v>2.1500060603131965</v>
      </c>
      <c r="AI15" s="34"/>
      <c r="AJ15" s="360">
        <v>-51815</v>
      </c>
      <c r="AK15" s="34"/>
      <c r="AL15" s="417">
        <v>-12.099975713645193</v>
      </c>
      <c r="AM15" s="110"/>
      <c r="AN15" s="24">
        <v>16</v>
      </c>
      <c r="AO15" s="40"/>
      <c r="AP15" s="40"/>
      <c r="AQ15" s="40"/>
      <c r="AR15" s="41"/>
      <c r="AS15" s="40"/>
      <c r="AT15" s="40"/>
      <c r="AU15" s="40"/>
      <c r="AV15" s="40"/>
      <c r="AW15" s="40"/>
      <c r="AX15" s="40"/>
      <c r="AY15" s="40"/>
      <c r="AZ15" s="40"/>
    </row>
    <row r="16" spans="1:52" ht="22.5" customHeight="1" x14ac:dyDescent="0.15">
      <c r="A16" s="17">
        <v>17</v>
      </c>
      <c r="B16" s="28" t="s">
        <v>76</v>
      </c>
      <c r="C16" s="132"/>
      <c r="D16" s="340">
        <v>1</v>
      </c>
      <c r="E16" s="340"/>
      <c r="F16" s="414">
        <v>0.47619047619047622</v>
      </c>
      <c r="G16" s="110"/>
      <c r="H16" s="340">
        <v>1</v>
      </c>
      <c r="I16" s="340"/>
      <c r="J16" s="414">
        <v>0.47619047619047622</v>
      </c>
      <c r="K16" s="110"/>
      <c r="L16" s="340">
        <v>0</v>
      </c>
      <c r="M16" s="110"/>
      <c r="N16" s="310">
        <v>0</v>
      </c>
      <c r="O16" s="416"/>
      <c r="P16" s="339">
        <v>23</v>
      </c>
      <c r="Q16" s="340"/>
      <c r="R16" s="414">
        <v>0.30363036303630364</v>
      </c>
      <c r="S16" s="110"/>
      <c r="T16" s="340">
        <v>23</v>
      </c>
      <c r="U16" s="340"/>
      <c r="V16" s="414">
        <v>0.31182212581344904</v>
      </c>
      <c r="W16" s="110"/>
      <c r="X16" s="340">
        <v>0</v>
      </c>
      <c r="Y16" s="110"/>
      <c r="Z16" s="415">
        <v>0</v>
      </c>
      <c r="AA16" s="416"/>
      <c r="AB16" s="360" t="s">
        <v>354</v>
      </c>
      <c r="AC16" s="360"/>
      <c r="AD16" s="360" t="s">
        <v>354</v>
      </c>
      <c r="AE16" s="34"/>
      <c r="AF16" s="360" t="s">
        <v>354</v>
      </c>
      <c r="AG16" s="360">
        <v>0</v>
      </c>
      <c r="AH16" s="360" t="s">
        <v>354</v>
      </c>
      <c r="AI16" s="34"/>
      <c r="AJ16" s="360" t="s">
        <v>354</v>
      </c>
      <c r="AK16" s="34"/>
      <c r="AL16" s="360" t="s">
        <v>354</v>
      </c>
      <c r="AM16" s="110"/>
      <c r="AN16" s="24">
        <v>17</v>
      </c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</row>
    <row r="17" spans="1:64" ht="22.5" customHeight="1" x14ac:dyDescent="0.15">
      <c r="A17" s="17">
        <v>18</v>
      </c>
      <c r="B17" s="28" t="s">
        <v>77</v>
      </c>
      <c r="C17" s="132"/>
      <c r="D17" s="340">
        <v>16</v>
      </c>
      <c r="E17" s="340"/>
      <c r="F17" s="414">
        <v>7.6190476190476195</v>
      </c>
      <c r="G17" s="110"/>
      <c r="H17" s="340">
        <v>15</v>
      </c>
      <c r="I17" s="340"/>
      <c r="J17" s="414">
        <v>7.1428571428571423</v>
      </c>
      <c r="K17" s="110"/>
      <c r="L17" s="340">
        <v>-1</v>
      </c>
      <c r="M17" s="110"/>
      <c r="N17" s="415">
        <v>-6.25</v>
      </c>
      <c r="O17" s="416"/>
      <c r="P17" s="339">
        <v>749</v>
      </c>
      <c r="Q17" s="340"/>
      <c r="R17" s="414">
        <v>9.8877887788778871</v>
      </c>
      <c r="S17" s="110"/>
      <c r="T17" s="340">
        <v>764</v>
      </c>
      <c r="U17" s="340"/>
      <c r="V17" s="414">
        <v>10.3</v>
      </c>
      <c r="W17" s="110"/>
      <c r="X17" s="340">
        <v>15</v>
      </c>
      <c r="Y17" s="110"/>
      <c r="Z17" s="415">
        <v>2.0026702269693004</v>
      </c>
      <c r="AA17" s="416"/>
      <c r="AB17" s="360">
        <v>1862564</v>
      </c>
      <c r="AC17" s="360"/>
      <c r="AD17" s="417">
        <v>10.678638714993113</v>
      </c>
      <c r="AE17" s="34"/>
      <c r="AF17" s="360">
        <v>1887952</v>
      </c>
      <c r="AG17" s="360"/>
      <c r="AH17" s="417">
        <v>10.783770424140815</v>
      </c>
      <c r="AI17" s="34"/>
      <c r="AJ17" s="360">
        <v>25388</v>
      </c>
      <c r="AK17" s="34"/>
      <c r="AL17" s="417">
        <v>1.363067255675503</v>
      </c>
      <c r="AM17" s="110"/>
      <c r="AN17" s="24">
        <v>18</v>
      </c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</row>
    <row r="18" spans="1:64" ht="22.5" customHeight="1" x14ac:dyDescent="0.15">
      <c r="A18" s="17">
        <v>19</v>
      </c>
      <c r="B18" s="28" t="s">
        <v>78</v>
      </c>
      <c r="C18" s="132"/>
      <c r="D18" s="340">
        <v>4</v>
      </c>
      <c r="E18" s="340"/>
      <c r="F18" s="414">
        <v>1.9047619047619049</v>
      </c>
      <c r="G18" s="110"/>
      <c r="H18" s="340">
        <v>4</v>
      </c>
      <c r="I18" s="340"/>
      <c r="J18" s="414">
        <v>1.9047619047619049</v>
      </c>
      <c r="K18" s="110"/>
      <c r="L18" s="340">
        <v>0</v>
      </c>
      <c r="M18" s="110"/>
      <c r="N18" s="415">
        <v>0</v>
      </c>
      <c r="O18" s="416"/>
      <c r="P18" s="339">
        <v>219</v>
      </c>
      <c r="Q18" s="340"/>
      <c r="R18" s="414">
        <v>2.8910891089108914</v>
      </c>
      <c r="S18" s="110"/>
      <c r="T18" s="340">
        <v>219</v>
      </c>
      <c r="U18" s="340"/>
      <c r="V18" s="414">
        <v>2.9690889370932756</v>
      </c>
      <c r="W18" s="110"/>
      <c r="X18" s="340">
        <v>0</v>
      </c>
      <c r="Y18" s="110"/>
      <c r="Z18" s="415">
        <v>0</v>
      </c>
      <c r="AA18" s="416"/>
      <c r="AB18" s="360">
        <v>345336</v>
      </c>
      <c r="AC18" s="360"/>
      <c r="AD18" s="417">
        <v>1.9799149877700106</v>
      </c>
      <c r="AE18" s="34"/>
      <c r="AF18" s="360">
        <v>355028</v>
      </c>
      <c r="AG18" s="360"/>
      <c r="AH18" s="417">
        <v>2.0278801824102866</v>
      </c>
      <c r="AI18" s="34"/>
      <c r="AJ18" s="360">
        <v>9692</v>
      </c>
      <c r="AK18" s="34"/>
      <c r="AL18" s="417">
        <v>2.8065420344244529</v>
      </c>
      <c r="AM18" s="110"/>
      <c r="AN18" s="24">
        <v>19</v>
      </c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</row>
    <row r="19" spans="1:64" ht="22.5" customHeight="1" x14ac:dyDescent="0.15">
      <c r="A19" s="17">
        <v>20</v>
      </c>
      <c r="B19" s="28" t="s">
        <v>79</v>
      </c>
      <c r="C19" s="132"/>
      <c r="D19" s="340" t="s">
        <v>32</v>
      </c>
      <c r="E19" s="340"/>
      <c r="F19" s="414" t="s">
        <v>32</v>
      </c>
      <c r="G19" s="110"/>
      <c r="H19" s="340" t="s">
        <v>32</v>
      </c>
      <c r="I19" s="340"/>
      <c r="J19" s="414" t="s">
        <v>32</v>
      </c>
      <c r="K19" s="110"/>
      <c r="L19" s="418" t="s">
        <v>32</v>
      </c>
      <c r="M19" s="110"/>
      <c r="N19" s="418" t="s">
        <v>32</v>
      </c>
      <c r="O19" s="416"/>
      <c r="P19" s="339" t="s">
        <v>32</v>
      </c>
      <c r="Q19" s="340"/>
      <c r="R19" s="414" t="s">
        <v>32</v>
      </c>
      <c r="S19" s="110"/>
      <c r="T19" s="340" t="s">
        <v>32</v>
      </c>
      <c r="U19" s="340"/>
      <c r="V19" s="414" t="s">
        <v>32</v>
      </c>
      <c r="W19" s="110"/>
      <c r="X19" s="340" t="s">
        <v>32</v>
      </c>
      <c r="Y19" s="110"/>
      <c r="Z19" s="415" t="s">
        <v>32</v>
      </c>
      <c r="AA19" s="416"/>
      <c r="AB19" s="360" t="s">
        <v>32</v>
      </c>
      <c r="AC19" s="360"/>
      <c r="AD19" s="417" t="s">
        <v>32</v>
      </c>
      <c r="AE19" s="34"/>
      <c r="AF19" s="360" t="s">
        <v>32</v>
      </c>
      <c r="AG19" s="360"/>
      <c r="AH19" s="417" t="s">
        <v>32</v>
      </c>
      <c r="AI19" s="34"/>
      <c r="AJ19" s="360" t="s">
        <v>32</v>
      </c>
      <c r="AK19" s="34"/>
      <c r="AL19" s="417" t="s">
        <v>32</v>
      </c>
      <c r="AM19" s="110"/>
      <c r="AN19" s="24">
        <v>20</v>
      </c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</row>
    <row r="20" spans="1:64" ht="22.5" customHeight="1" x14ac:dyDescent="0.15">
      <c r="A20" s="17">
        <v>21</v>
      </c>
      <c r="B20" s="28" t="s">
        <v>80</v>
      </c>
      <c r="C20" s="132"/>
      <c r="D20" s="340">
        <v>9</v>
      </c>
      <c r="E20" s="340"/>
      <c r="F20" s="414">
        <v>4.2857142857142856</v>
      </c>
      <c r="G20" s="110"/>
      <c r="H20" s="340">
        <v>8</v>
      </c>
      <c r="I20" s="340"/>
      <c r="J20" s="414">
        <v>3.8095238095238098</v>
      </c>
      <c r="K20" s="110"/>
      <c r="L20" s="340">
        <v>-1</v>
      </c>
      <c r="M20" s="110"/>
      <c r="N20" s="415">
        <v>-11.111111111111114</v>
      </c>
      <c r="O20" s="416"/>
      <c r="P20" s="339">
        <v>107</v>
      </c>
      <c r="Q20" s="340"/>
      <c r="R20" s="414">
        <v>1.4125412541254125</v>
      </c>
      <c r="S20" s="110"/>
      <c r="T20" s="340">
        <v>94</v>
      </c>
      <c r="U20" s="340"/>
      <c r="V20" s="414">
        <v>1.2744034707158352</v>
      </c>
      <c r="W20" s="110"/>
      <c r="X20" s="340">
        <v>-13</v>
      </c>
      <c r="Y20" s="110"/>
      <c r="Z20" s="415">
        <v>-12.149532710280369</v>
      </c>
      <c r="AA20" s="416"/>
      <c r="AB20" s="360">
        <v>475553</v>
      </c>
      <c r="AC20" s="360"/>
      <c r="AD20" s="417">
        <v>2.7264881511889634</v>
      </c>
      <c r="AE20" s="36"/>
      <c r="AF20" s="360">
        <v>428778</v>
      </c>
      <c r="AG20" s="360"/>
      <c r="AH20" s="417">
        <v>2.4491319243933374</v>
      </c>
      <c r="AI20" s="36"/>
      <c r="AJ20" s="360">
        <v>-46775</v>
      </c>
      <c r="AK20" s="34"/>
      <c r="AL20" s="417">
        <v>-9.8359173425464661</v>
      </c>
      <c r="AM20" s="110"/>
      <c r="AN20" s="24">
        <v>21</v>
      </c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</row>
    <row r="21" spans="1:64" ht="22.5" customHeight="1" x14ac:dyDescent="0.15">
      <c r="A21" s="17">
        <v>22</v>
      </c>
      <c r="B21" s="28" t="s">
        <v>81</v>
      </c>
      <c r="C21" s="132"/>
      <c r="D21" s="340">
        <v>1</v>
      </c>
      <c r="E21" s="340"/>
      <c r="F21" s="414">
        <v>0.47619047619047622</v>
      </c>
      <c r="G21" s="110"/>
      <c r="H21" s="340">
        <v>1</v>
      </c>
      <c r="I21" s="340"/>
      <c r="J21" s="414">
        <v>0.47619047619047622</v>
      </c>
      <c r="K21" s="110"/>
      <c r="L21" s="340">
        <v>0</v>
      </c>
      <c r="M21" s="110"/>
      <c r="N21" s="415">
        <v>0</v>
      </c>
      <c r="O21" s="416"/>
      <c r="P21" s="339">
        <v>51</v>
      </c>
      <c r="Q21" s="340"/>
      <c r="R21" s="414">
        <v>0.67326732673267331</v>
      </c>
      <c r="S21" s="110"/>
      <c r="T21" s="340">
        <v>53</v>
      </c>
      <c r="U21" s="340"/>
      <c r="V21" s="414">
        <v>0.71854663774403471</v>
      </c>
      <c r="W21" s="110"/>
      <c r="X21" s="340">
        <v>2</v>
      </c>
      <c r="Y21" s="110"/>
      <c r="Z21" s="415">
        <v>3.9215686274509949</v>
      </c>
      <c r="AA21" s="416"/>
      <c r="AB21" s="360" t="s">
        <v>354</v>
      </c>
      <c r="AC21" s="360"/>
      <c r="AD21" s="360" t="s">
        <v>354</v>
      </c>
      <c r="AE21" s="34"/>
      <c r="AF21" s="360" t="s">
        <v>354</v>
      </c>
      <c r="AG21" s="360"/>
      <c r="AH21" s="417" t="s">
        <v>355</v>
      </c>
      <c r="AI21" s="34"/>
      <c r="AJ21" s="360" t="s">
        <v>354</v>
      </c>
      <c r="AK21" s="34"/>
      <c r="AL21" s="417" t="s">
        <v>354</v>
      </c>
      <c r="AM21" s="110"/>
      <c r="AN21" s="24">
        <v>22</v>
      </c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</row>
    <row r="22" spans="1:64" ht="22.5" customHeight="1" x14ac:dyDescent="0.15">
      <c r="A22" s="17">
        <v>23</v>
      </c>
      <c r="B22" s="28" t="s">
        <v>82</v>
      </c>
      <c r="C22" s="132"/>
      <c r="D22" s="340" t="s">
        <v>32</v>
      </c>
      <c r="E22" s="340"/>
      <c r="F22" s="414" t="s">
        <v>32</v>
      </c>
      <c r="G22" s="110"/>
      <c r="H22" s="340" t="s">
        <v>32</v>
      </c>
      <c r="I22" s="340"/>
      <c r="J22" s="414" t="s">
        <v>32</v>
      </c>
      <c r="K22" s="110"/>
      <c r="L22" s="340" t="s">
        <v>32</v>
      </c>
      <c r="M22" s="110"/>
      <c r="N22" s="418" t="s">
        <v>32</v>
      </c>
      <c r="O22" s="416"/>
      <c r="P22" s="339" t="s">
        <v>32</v>
      </c>
      <c r="Q22" s="340"/>
      <c r="R22" s="414" t="s">
        <v>32</v>
      </c>
      <c r="S22" s="110"/>
      <c r="T22" s="340" t="s">
        <v>32</v>
      </c>
      <c r="U22" s="340"/>
      <c r="V22" s="414" t="s">
        <v>32</v>
      </c>
      <c r="W22" s="110"/>
      <c r="X22" s="340" t="s">
        <v>32</v>
      </c>
      <c r="Y22" s="110"/>
      <c r="Z22" s="415" t="s">
        <v>107</v>
      </c>
      <c r="AA22" s="416"/>
      <c r="AB22" s="360" t="s">
        <v>32</v>
      </c>
      <c r="AC22" s="360"/>
      <c r="AD22" s="417" t="s">
        <v>107</v>
      </c>
      <c r="AE22" s="34"/>
      <c r="AF22" s="360" t="s">
        <v>32</v>
      </c>
      <c r="AG22" s="360"/>
      <c r="AH22" s="417" t="s">
        <v>107</v>
      </c>
      <c r="AI22" s="34"/>
      <c r="AJ22" s="360" t="s">
        <v>32</v>
      </c>
      <c r="AK22" s="34"/>
      <c r="AL22" s="417" t="s">
        <v>107</v>
      </c>
      <c r="AM22" s="110"/>
      <c r="AN22" s="24">
        <v>23</v>
      </c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</row>
    <row r="23" spans="1:64" ht="22.5" customHeight="1" x14ac:dyDescent="0.15">
      <c r="A23" s="17">
        <v>24</v>
      </c>
      <c r="B23" s="28" t="s">
        <v>83</v>
      </c>
      <c r="C23" s="132"/>
      <c r="D23" s="340">
        <v>19</v>
      </c>
      <c r="E23" s="340"/>
      <c r="F23" s="414">
        <v>9.0476190476190474</v>
      </c>
      <c r="G23" s="110"/>
      <c r="H23" s="340">
        <v>18</v>
      </c>
      <c r="I23" s="340"/>
      <c r="J23" s="414">
        <v>8.5</v>
      </c>
      <c r="K23" s="110"/>
      <c r="L23" s="340">
        <v>-1</v>
      </c>
      <c r="M23" s="110"/>
      <c r="N23" s="415">
        <v>-5.2631578947368496</v>
      </c>
      <c r="O23" s="416"/>
      <c r="P23" s="339">
        <v>551</v>
      </c>
      <c r="Q23" s="340"/>
      <c r="R23" s="414">
        <v>7.2739273927392736</v>
      </c>
      <c r="S23" s="110"/>
      <c r="T23" s="340">
        <v>514</v>
      </c>
      <c r="U23" s="340"/>
      <c r="V23" s="414">
        <v>6.9685466377440344</v>
      </c>
      <c r="W23" s="110"/>
      <c r="X23" s="340">
        <v>-37</v>
      </c>
      <c r="Y23" s="110"/>
      <c r="Z23" s="415">
        <v>-6.7150635208711407</v>
      </c>
      <c r="AA23" s="416"/>
      <c r="AB23" s="360">
        <v>1262385</v>
      </c>
      <c r="AC23" s="360"/>
      <c r="AD23" s="417">
        <v>7.2376322822875245</v>
      </c>
      <c r="AE23" s="36"/>
      <c r="AF23" s="360">
        <v>1228553</v>
      </c>
      <c r="AG23" s="360"/>
      <c r="AH23" s="417">
        <v>7.0173571710983502</v>
      </c>
      <c r="AI23" s="36"/>
      <c r="AJ23" s="360">
        <v>-33832</v>
      </c>
      <c r="AK23" s="34"/>
      <c r="AL23" s="417">
        <v>-2.6800064956411802</v>
      </c>
      <c r="AM23" s="110"/>
      <c r="AN23" s="24">
        <v>24</v>
      </c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</row>
    <row r="24" spans="1:64" ht="22.5" customHeight="1" x14ac:dyDescent="0.15">
      <c r="A24" s="17">
        <v>25</v>
      </c>
      <c r="B24" s="28" t="s">
        <v>84</v>
      </c>
      <c r="C24" s="132"/>
      <c r="D24" s="340">
        <v>6</v>
      </c>
      <c r="E24" s="340"/>
      <c r="F24" s="414">
        <v>2.8571428571428572</v>
      </c>
      <c r="G24" s="110"/>
      <c r="H24" s="340">
        <v>6</v>
      </c>
      <c r="I24" s="340"/>
      <c r="J24" s="414">
        <v>2.8571428571428572</v>
      </c>
      <c r="K24" s="110"/>
      <c r="L24" s="340">
        <v>0</v>
      </c>
      <c r="M24" s="110"/>
      <c r="N24" s="415">
        <v>0</v>
      </c>
      <c r="O24" s="416"/>
      <c r="P24" s="339">
        <v>181</v>
      </c>
      <c r="Q24" s="340"/>
      <c r="R24" s="414">
        <v>2.3894389438943895</v>
      </c>
      <c r="S24" s="110"/>
      <c r="T24" s="340">
        <v>198</v>
      </c>
      <c r="U24" s="340"/>
      <c r="V24" s="414">
        <v>2.6843817787418653</v>
      </c>
      <c r="W24" s="110"/>
      <c r="X24" s="340">
        <v>17</v>
      </c>
      <c r="Y24" s="110"/>
      <c r="Z24" s="415">
        <v>9.3922651933701786</v>
      </c>
      <c r="AA24" s="416"/>
      <c r="AB24" s="360">
        <v>307947</v>
      </c>
      <c r="AC24" s="360"/>
      <c r="AD24" s="417">
        <v>1.765552623354679</v>
      </c>
      <c r="AE24" s="34"/>
      <c r="AF24" s="360">
        <v>311031</v>
      </c>
      <c r="AG24" s="360"/>
      <c r="AH24" s="417">
        <v>1.7765742448912589</v>
      </c>
      <c r="AI24" s="34"/>
      <c r="AJ24" s="360">
        <v>3084</v>
      </c>
      <c r="AK24" s="34"/>
      <c r="AL24" s="417">
        <v>1.0014710323529812</v>
      </c>
      <c r="AM24" s="110"/>
      <c r="AN24" s="24">
        <v>25</v>
      </c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</row>
    <row r="25" spans="1:64" ht="22.5" customHeight="1" x14ac:dyDescent="0.15">
      <c r="A25" s="17">
        <v>26</v>
      </c>
      <c r="B25" s="28" t="s">
        <v>85</v>
      </c>
      <c r="C25" s="132"/>
      <c r="D25" s="340">
        <v>6</v>
      </c>
      <c r="E25" s="340"/>
      <c r="F25" s="414">
        <v>2.8571428571428572</v>
      </c>
      <c r="G25" s="110"/>
      <c r="H25" s="340">
        <v>6</v>
      </c>
      <c r="I25" s="340"/>
      <c r="J25" s="414">
        <v>2.8571428571428572</v>
      </c>
      <c r="K25" s="110"/>
      <c r="L25" s="340">
        <v>0</v>
      </c>
      <c r="M25" s="110"/>
      <c r="N25" s="415">
        <v>0</v>
      </c>
      <c r="O25" s="416"/>
      <c r="P25" s="339">
        <v>97</v>
      </c>
      <c r="Q25" s="340"/>
      <c r="R25" s="414">
        <v>1.3</v>
      </c>
      <c r="S25" s="110"/>
      <c r="T25" s="340">
        <v>94</v>
      </c>
      <c r="U25" s="340"/>
      <c r="V25" s="414">
        <v>1.2744034707158352</v>
      </c>
      <c r="W25" s="110"/>
      <c r="X25" s="340">
        <v>-3</v>
      </c>
      <c r="Y25" s="110"/>
      <c r="Z25" s="415">
        <v>-3.0927835051546424</v>
      </c>
      <c r="AA25" s="416"/>
      <c r="AB25" s="360">
        <v>309605</v>
      </c>
      <c r="AC25" s="360"/>
      <c r="AD25" s="417">
        <v>1.7750584352298462</v>
      </c>
      <c r="AE25" s="34"/>
      <c r="AF25" s="360">
        <v>261339</v>
      </c>
      <c r="AG25" s="360"/>
      <c r="AH25" s="417">
        <v>1.4927391050590992</v>
      </c>
      <c r="AI25" s="34"/>
      <c r="AJ25" s="360">
        <v>-48266</v>
      </c>
      <c r="AK25" s="34"/>
      <c r="AL25" s="417">
        <v>-15.589541512572467</v>
      </c>
      <c r="AM25" s="110"/>
      <c r="AN25" s="24">
        <v>26</v>
      </c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</row>
    <row r="26" spans="1:64" ht="22.5" customHeight="1" x14ac:dyDescent="0.15">
      <c r="A26" s="17">
        <v>27</v>
      </c>
      <c r="B26" s="28" t="s">
        <v>86</v>
      </c>
      <c r="C26" s="132"/>
      <c r="D26" s="340">
        <v>1</v>
      </c>
      <c r="E26" s="340"/>
      <c r="F26" s="414">
        <v>0.47619047619047622</v>
      </c>
      <c r="G26" s="110"/>
      <c r="H26" s="340">
        <v>1</v>
      </c>
      <c r="I26" s="340"/>
      <c r="J26" s="414">
        <v>0.47619047619047622</v>
      </c>
      <c r="K26" s="110"/>
      <c r="L26" s="340">
        <v>0</v>
      </c>
      <c r="M26" s="110"/>
      <c r="N26" s="415">
        <v>0</v>
      </c>
      <c r="O26" s="416"/>
      <c r="P26" s="339">
        <v>13</v>
      </c>
      <c r="Q26" s="340"/>
      <c r="R26" s="414">
        <v>0.17161716171617161</v>
      </c>
      <c r="S26" s="110"/>
      <c r="T26" s="340">
        <v>13</v>
      </c>
      <c r="U26" s="340"/>
      <c r="V26" s="414">
        <v>0.17624728850325377</v>
      </c>
      <c r="W26" s="110"/>
      <c r="X26" s="340">
        <v>0</v>
      </c>
      <c r="Y26" s="110"/>
      <c r="Z26" s="415">
        <v>0</v>
      </c>
      <c r="AA26" s="416"/>
      <c r="AB26" s="360" t="s">
        <v>380</v>
      </c>
      <c r="AC26" s="360"/>
      <c r="AD26" s="417" t="s">
        <v>355</v>
      </c>
      <c r="AE26" s="34"/>
      <c r="AF26" s="360" t="s">
        <v>354</v>
      </c>
      <c r="AG26" s="360"/>
      <c r="AH26" s="417" t="s">
        <v>355</v>
      </c>
      <c r="AI26" s="34"/>
      <c r="AJ26" s="360" t="s">
        <v>354</v>
      </c>
      <c r="AK26" s="34"/>
      <c r="AL26" s="417" t="s">
        <v>380</v>
      </c>
      <c r="AM26" s="110"/>
      <c r="AN26" s="24">
        <v>27</v>
      </c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</row>
    <row r="27" spans="1:64" ht="22.5" customHeight="1" x14ac:dyDescent="0.15">
      <c r="A27" s="17">
        <v>28</v>
      </c>
      <c r="B27" s="28" t="s">
        <v>87</v>
      </c>
      <c r="C27" s="132"/>
      <c r="D27" s="340">
        <v>1</v>
      </c>
      <c r="E27" s="340"/>
      <c r="F27" s="414">
        <v>0.47619047619047622</v>
      </c>
      <c r="G27" s="110"/>
      <c r="H27" s="340">
        <v>1</v>
      </c>
      <c r="I27" s="340"/>
      <c r="J27" s="414">
        <v>0.47619047619047622</v>
      </c>
      <c r="K27" s="110"/>
      <c r="L27" s="340">
        <v>0</v>
      </c>
      <c r="M27" s="110"/>
      <c r="N27" s="415">
        <v>0</v>
      </c>
      <c r="O27" s="416"/>
      <c r="P27" s="339">
        <v>23</v>
      </c>
      <c r="Q27" s="340"/>
      <c r="R27" s="414">
        <v>0.30363036303630364</v>
      </c>
      <c r="S27" s="110"/>
      <c r="T27" s="340">
        <v>22</v>
      </c>
      <c r="U27" s="340"/>
      <c r="V27" s="414">
        <v>0.29826464208242948</v>
      </c>
      <c r="W27" s="110"/>
      <c r="X27" s="340">
        <v>-1</v>
      </c>
      <c r="Y27" s="110"/>
      <c r="Z27" s="415">
        <v>-4.3478260869565162</v>
      </c>
      <c r="AA27" s="416"/>
      <c r="AB27" s="360" t="s">
        <v>380</v>
      </c>
      <c r="AC27" s="360"/>
      <c r="AD27" s="417" t="s">
        <v>355</v>
      </c>
      <c r="AE27" s="34"/>
      <c r="AF27" s="360" t="s">
        <v>354</v>
      </c>
      <c r="AG27" s="360"/>
      <c r="AH27" s="417" t="s">
        <v>355</v>
      </c>
      <c r="AI27" s="34"/>
      <c r="AJ27" s="360" t="s">
        <v>354</v>
      </c>
      <c r="AK27" s="34"/>
      <c r="AL27" s="417" t="s">
        <v>380</v>
      </c>
      <c r="AM27" s="110"/>
      <c r="AN27" s="24">
        <v>28</v>
      </c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</row>
    <row r="28" spans="1:64" ht="22.5" customHeight="1" x14ac:dyDescent="0.15">
      <c r="A28" s="17">
        <v>29</v>
      </c>
      <c r="B28" s="28" t="s">
        <v>88</v>
      </c>
      <c r="C28" s="132"/>
      <c r="D28" s="340">
        <v>2</v>
      </c>
      <c r="E28" s="340"/>
      <c r="F28" s="414">
        <v>0.95238095238095244</v>
      </c>
      <c r="G28" s="110"/>
      <c r="H28" s="340">
        <v>2</v>
      </c>
      <c r="I28" s="340"/>
      <c r="J28" s="414">
        <v>0.95238095238095244</v>
      </c>
      <c r="K28" s="110"/>
      <c r="L28" s="340">
        <v>0</v>
      </c>
      <c r="M28" s="110"/>
      <c r="N28" s="415">
        <v>0</v>
      </c>
      <c r="O28" s="416"/>
      <c r="P28" s="339">
        <v>48</v>
      </c>
      <c r="Q28" s="340"/>
      <c r="R28" s="414">
        <v>0.63366336633663367</v>
      </c>
      <c r="S28" s="110"/>
      <c r="T28" s="340">
        <v>45</v>
      </c>
      <c r="U28" s="340"/>
      <c r="V28" s="414">
        <v>0.61008676789587857</v>
      </c>
      <c r="W28" s="110"/>
      <c r="X28" s="340">
        <v>-3</v>
      </c>
      <c r="Y28" s="110"/>
      <c r="Z28" s="415">
        <v>-6.25</v>
      </c>
      <c r="AA28" s="416"/>
      <c r="AB28" s="360" t="s">
        <v>380</v>
      </c>
      <c r="AC28" s="360"/>
      <c r="AD28" s="417" t="s">
        <v>355</v>
      </c>
      <c r="AE28" s="34"/>
      <c r="AF28" s="360" t="s">
        <v>354</v>
      </c>
      <c r="AG28" s="360"/>
      <c r="AH28" s="417" t="s">
        <v>355</v>
      </c>
      <c r="AI28" s="34"/>
      <c r="AJ28" s="360" t="s">
        <v>354</v>
      </c>
      <c r="AK28" s="34"/>
      <c r="AL28" s="417" t="s">
        <v>380</v>
      </c>
      <c r="AM28" s="110"/>
      <c r="AN28" s="24">
        <v>29</v>
      </c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</row>
    <row r="29" spans="1:64" ht="22.5" customHeight="1" x14ac:dyDescent="0.15">
      <c r="A29" s="17">
        <v>30</v>
      </c>
      <c r="B29" s="28" t="s">
        <v>89</v>
      </c>
      <c r="C29" s="132"/>
      <c r="D29" s="340" t="s">
        <v>32</v>
      </c>
      <c r="E29" s="340"/>
      <c r="F29" s="414" t="s">
        <v>32</v>
      </c>
      <c r="G29" s="110"/>
      <c r="H29" s="340" t="s">
        <v>32</v>
      </c>
      <c r="I29" s="340"/>
      <c r="J29" s="414" t="s">
        <v>32</v>
      </c>
      <c r="K29" s="110"/>
      <c r="L29" s="418" t="s">
        <v>32</v>
      </c>
      <c r="M29" s="110"/>
      <c r="N29" s="418" t="s">
        <v>32</v>
      </c>
      <c r="O29" s="416"/>
      <c r="P29" s="339" t="s">
        <v>32</v>
      </c>
      <c r="Q29" s="340"/>
      <c r="R29" s="414" t="s">
        <v>32</v>
      </c>
      <c r="S29" s="110"/>
      <c r="T29" s="340" t="s">
        <v>32</v>
      </c>
      <c r="U29" s="340"/>
      <c r="V29" s="414" t="s">
        <v>32</v>
      </c>
      <c r="W29" s="110"/>
      <c r="X29" s="340" t="s">
        <v>32</v>
      </c>
      <c r="Y29" s="110"/>
      <c r="Z29" s="415" t="s">
        <v>32</v>
      </c>
      <c r="AA29" s="416"/>
      <c r="AB29" s="360" t="s">
        <v>426</v>
      </c>
      <c r="AC29" s="360"/>
      <c r="AD29" s="417" t="s">
        <v>426</v>
      </c>
      <c r="AE29" s="36"/>
      <c r="AF29" s="340" t="s">
        <v>426</v>
      </c>
      <c r="AG29" s="360"/>
      <c r="AH29" s="417" t="s">
        <v>107</v>
      </c>
      <c r="AI29" s="36" t="s">
        <v>382</v>
      </c>
      <c r="AJ29" s="360" t="s">
        <v>32</v>
      </c>
      <c r="AK29" s="34"/>
      <c r="AL29" s="417" t="s">
        <v>426</v>
      </c>
      <c r="AM29" s="110"/>
      <c r="AN29" s="24">
        <v>30</v>
      </c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64" ht="22.5" customHeight="1" x14ac:dyDescent="0.15">
      <c r="A30" s="17">
        <v>31</v>
      </c>
      <c r="B30" s="28" t="s">
        <v>90</v>
      </c>
      <c r="C30" s="132"/>
      <c r="D30" s="340" t="s">
        <v>32</v>
      </c>
      <c r="E30" s="340"/>
      <c r="F30" s="414" t="s">
        <v>32</v>
      </c>
      <c r="G30" s="110"/>
      <c r="H30" s="340" t="s">
        <v>382</v>
      </c>
      <c r="I30" s="340"/>
      <c r="J30" s="414" t="s">
        <v>32</v>
      </c>
      <c r="K30" s="110"/>
      <c r="L30" s="419" t="s">
        <v>387</v>
      </c>
      <c r="M30" s="110"/>
      <c r="N30" s="418" t="s">
        <v>107</v>
      </c>
      <c r="O30" s="416"/>
      <c r="P30" s="339" t="s">
        <v>32</v>
      </c>
      <c r="Q30" s="340"/>
      <c r="R30" s="414" t="s">
        <v>32</v>
      </c>
      <c r="S30" s="110"/>
      <c r="T30" s="340" t="s">
        <v>32</v>
      </c>
      <c r="U30" s="340"/>
      <c r="V30" s="414" t="s">
        <v>32</v>
      </c>
      <c r="W30" s="110"/>
      <c r="X30" s="340" t="s">
        <v>32</v>
      </c>
      <c r="Y30" s="110"/>
      <c r="Z30" s="415" t="s">
        <v>107</v>
      </c>
      <c r="AA30" s="416"/>
      <c r="AB30" s="340" t="s">
        <v>426</v>
      </c>
      <c r="AC30" s="340"/>
      <c r="AD30" s="340" t="s">
        <v>382</v>
      </c>
      <c r="AE30" s="420"/>
      <c r="AF30" s="340" t="s">
        <v>426</v>
      </c>
      <c r="AG30" s="340"/>
      <c r="AH30" s="417" t="s">
        <v>107</v>
      </c>
      <c r="AI30" s="420"/>
      <c r="AJ30" s="340" t="s">
        <v>382</v>
      </c>
      <c r="AK30" s="110"/>
      <c r="AL30" s="417" t="s">
        <v>107</v>
      </c>
      <c r="AM30" s="110"/>
      <c r="AN30" s="24">
        <v>31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</row>
    <row r="31" spans="1:64" ht="22.5" customHeight="1" x14ac:dyDescent="0.15">
      <c r="A31" s="20">
        <v>32</v>
      </c>
      <c r="B31" s="29" t="s">
        <v>91</v>
      </c>
      <c r="C31" s="133"/>
      <c r="D31" s="349">
        <v>2</v>
      </c>
      <c r="E31" s="349"/>
      <c r="F31" s="421">
        <v>0.9</v>
      </c>
      <c r="G31" s="113"/>
      <c r="H31" s="349">
        <v>3</v>
      </c>
      <c r="I31" s="349"/>
      <c r="J31" s="421">
        <v>1.4</v>
      </c>
      <c r="K31" s="113"/>
      <c r="L31" s="349">
        <v>1</v>
      </c>
      <c r="M31" s="113"/>
      <c r="N31" s="422">
        <v>50</v>
      </c>
      <c r="O31" s="423"/>
      <c r="P31" s="348">
        <v>21</v>
      </c>
      <c r="Q31" s="349"/>
      <c r="R31" s="421">
        <v>0.2772277227722772</v>
      </c>
      <c r="S31" s="113"/>
      <c r="T31" s="349">
        <v>33</v>
      </c>
      <c r="U31" s="349"/>
      <c r="V31" s="421">
        <v>0.4473969631236443</v>
      </c>
      <c r="W31" s="113"/>
      <c r="X31" s="349">
        <v>12</v>
      </c>
      <c r="Y31" s="113"/>
      <c r="Z31" s="422">
        <v>57.142857142857139</v>
      </c>
      <c r="AA31" s="423"/>
      <c r="AB31" s="349" t="s">
        <v>380</v>
      </c>
      <c r="AC31" s="349"/>
      <c r="AD31" s="422" t="s">
        <v>355</v>
      </c>
      <c r="AE31" s="113"/>
      <c r="AF31" s="349">
        <v>30031</v>
      </c>
      <c r="AG31" s="349"/>
      <c r="AH31" s="581">
        <v>0.2</v>
      </c>
      <c r="AI31" s="113"/>
      <c r="AJ31" s="349" t="s">
        <v>354</v>
      </c>
      <c r="AK31" s="113"/>
      <c r="AL31" s="422" t="s">
        <v>380</v>
      </c>
      <c r="AM31" s="113"/>
      <c r="AN31" s="13">
        <v>32</v>
      </c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64" ht="13.5" customHeight="1" x14ac:dyDescent="0.15">
      <c r="A32" s="116" t="s">
        <v>447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AC32" s="88"/>
      <c r="AD32" s="88"/>
      <c r="AE32" s="88"/>
      <c r="AF32" s="263" t="s">
        <v>415</v>
      </c>
      <c r="AG32" s="263"/>
      <c r="AH32" s="263"/>
      <c r="AI32" s="263"/>
      <c r="AJ32" s="263"/>
      <c r="AK32" s="263"/>
      <c r="AL32" s="263"/>
      <c r="AM32" s="263"/>
      <c r="AN32" s="263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</row>
    <row r="33" spans="1:64" ht="13.5" customHeight="1" x14ac:dyDescent="0.15">
      <c r="A33" s="118" t="s">
        <v>350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98"/>
      <c r="AC33" s="87"/>
      <c r="AD33" s="87"/>
      <c r="AE33" s="87"/>
      <c r="AF33" s="279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</row>
    <row r="34" spans="1:64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64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64" x14ac:dyDescent="0.1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64" x14ac:dyDescent="0.1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64" x14ac:dyDescent="0.15">
      <c r="L38" s="7"/>
      <c r="M38" s="7"/>
      <c r="P38" s="7"/>
      <c r="Q38" s="7"/>
      <c r="T38" s="7"/>
      <c r="U38" s="7"/>
      <c r="X38" s="7"/>
      <c r="Y38" s="7"/>
      <c r="Z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64" x14ac:dyDescent="0.15">
      <c r="L39" s="7"/>
      <c r="M39" s="7"/>
      <c r="P39" s="7"/>
      <c r="Q39" s="7"/>
      <c r="T39" s="7"/>
      <c r="U39" s="7"/>
      <c r="X39" s="7"/>
      <c r="Y39" s="7"/>
      <c r="Z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64" x14ac:dyDescent="0.15">
      <c r="L40" s="7"/>
      <c r="M40" s="7"/>
      <c r="P40" s="7"/>
      <c r="Q40" s="7"/>
      <c r="T40" s="7"/>
      <c r="U40" s="7"/>
      <c r="X40" s="7"/>
      <c r="Y40" s="7"/>
      <c r="Z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64" x14ac:dyDescent="0.15">
      <c r="L41" s="7"/>
      <c r="M41" s="7"/>
      <c r="P41" s="7"/>
      <c r="Q41" s="7"/>
      <c r="T41" s="7"/>
      <c r="U41" s="7"/>
      <c r="X41" s="7"/>
      <c r="Y41" s="7"/>
      <c r="Z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64" x14ac:dyDescent="0.15">
      <c r="L42" s="7"/>
      <c r="M42" s="7"/>
      <c r="P42" s="7"/>
      <c r="Q42" s="7"/>
      <c r="T42" s="7"/>
      <c r="U42" s="7"/>
      <c r="X42" s="7"/>
      <c r="Y42" s="7"/>
      <c r="Z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64" x14ac:dyDescent="0.15">
      <c r="L43" s="7"/>
      <c r="M43" s="7"/>
      <c r="P43" s="7"/>
      <c r="Q43" s="7"/>
      <c r="T43" s="7"/>
      <c r="U43" s="7"/>
      <c r="X43" s="7"/>
      <c r="Y43" s="7"/>
      <c r="Z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64" x14ac:dyDescent="0.15">
      <c r="L44" s="7"/>
      <c r="M44" s="7"/>
      <c r="P44" s="7"/>
      <c r="Q44" s="7"/>
      <c r="T44" s="7"/>
      <c r="U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64" x14ac:dyDescent="0.15">
      <c r="L45" s="7"/>
      <c r="M45" s="7"/>
      <c r="P45" s="7"/>
      <c r="Q45" s="7"/>
      <c r="T45" s="7"/>
      <c r="U45" s="7"/>
      <c r="X45" s="7"/>
      <c r="Y45" s="7"/>
      <c r="Z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64" x14ac:dyDescent="0.15">
      <c r="L46" s="7"/>
      <c r="M46" s="7"/>
      <c r="P46" s="7"/>
      <c r="Q46" s="7"/>
      <c r="T46" s="7"/>
      <c r="U46" s="7"/>
      <c r="X46" s="7"/>
      <c r="Y46" s="7"/>
      <c r="Z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64" x14ac:dyDescent="0.15">
      <c r="L47" s="7"/>
      <c r="M47" s="7"/>
      <c r="P47" s="7"/>
      <c r="Q47" s="7"/>
      <c r="T47" s="7"/>
      <c r="U47" s="7"/>
      <c r="X47" s="7"/>
      <c r="Y47" s="7"/>
      <c r="Z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64" x14ac:dyDescent="0.15">
      <c r="L48" s="7"/>
      <c r="M48" s="7"/>
      <c r="P48" s="7"/>
      <c r="Q48" s="7"/>
      <c r="T48" s="7"/>
      <c r="U48" s="7"/>
      <c r="X48" s="7"/>
      <c r="Y48" s="7"/>
      <c r="Z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2:39" x14ac:dyDescent="0.15">
      <c r="L49" s="7"/>
      <c r="M49" s="7"/>
      <c r="P49" s="7"/>
      <c r="Q49" s="7"/>
      <c r="T49" s="7"/>
      <c r="U49" s="7"/>
      <c r="X49" s="7"/>
      <c r="Y49" s="7"/>
      <c r="Z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2:39" x14ac:dyDescent="0.15">
      <c r="L50" s="7"/>
      <c r="M50" s="7"/>
      <c r="P50" s="7"/>
      <c r="Q50" s="7"/>
      <c r="T50" s="7"/>
      <c r="U50" s="7"/>
      <c r="X50" s="7"/>
      <c r="Y50" s="7"/>
      <c r="Z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2:39" x14ac:dyDescent="0.15">
      <c r="L51" s="7"/>
      <c r="M51" s="7"/>
      <c r="P51" s="7"/>
      <c r="Q51" s="7"/>
      <c r="T51" s="7"/>
      <c r="U51" s="7"/>
      <c r="X51" s="7"/>
      <c r="Y51" s="7"/>
      <c r="Z51" s="7"/>
    </row>
    <row r="52" spans="12:39" x14ac:dyDescent="0.15">
      <c r="L52" s="7"/>
      <c r="M52" s="7"/>
      <c r="P52" s="7"/>
      <c r="Q52" s="7"/>
      <c r="T52" s="7"/>
      <c r="U52" s="7"/>
      <c r="X52" s="7"/>
      <c r="Y52" s="7"/>
      <c r="Z52" s="7"/>
    </row>
    <row r="53" spans="12:39" x14ac:dyDescent="0.15">
      <c r="L53" s="7"/>
      <c r="M53" s="7"/>
      <c r="P53" s="7"/>
      <c r="Q53" s="7"/>
      <c r="T53" s="7"/>
      <c r="U53" s="7"/>
      <c r="X53" s="7"/>
      <c r="Y53" s="7"/>
      <c r="Z53" s="7"/>
    </row>
    <row r="54" spans="12:39" x14ac:dyDescent="0.15">
      <c r="L54" s="7"/>
      <c r="M54" s="7"/>
      <c r="P54" s="7"/>
      <c r="Q54" s="7"/>
      <c r="T54" s="7"/>
      <c r="U54" s="7"/>
      <c r="X54" s="7"/>
      <c r="Y54" s="7"/>
      <c r="Z54" s="7"/>
    </row>
    <row r="55" spans="12:39" x14ac:dyDescent="0.15">
      <c r="L55" s="7"/>
      <c r="M55" s="7"/>
      <c r="P55" s="7"/>
      <c r="Q55" s="7"/>
      <c r="T55" s="7"/>
      <c r="U55" s="7"/>
      <c r="X55" s="7"/>
      <c r="Y55" s="7"/>
      <c r="Z55" s="7"/>
    </row>
    <row r="56" spans="12:39" x14ac:dyDescent="0.15">
      <c r="L56" s="7"/>
      <c r="M56" s="7"/>
      <c r="P56" s="7"/>
      <c r="Q56" s="7"/>
      <c r="T56" s="7"/>
      <c r="U56" s="7"/>
      <c r="X56" s="7"/>
      <c r="Y56" s="7"/>
      <c r="Z56" s="7"/>
    </row>
    <row r="57" spans="12:39" x14ac:dyDescent="0.15">
      <c r="L57" s="7"/>
      <c r="M57" s="7"/>
      <c r="P57" s="7"/>
      <c r="Q57" s="7"/>
      <c r="T57" s="7"/>
      <c r="U57" s="7"/>
      <c r="X57" s="7"/>
      <c r="Y57" s="7"/>
      <c r="Z57" s="7"/>
    </row>
    <row r="58" spans="12:39" x14ac:dyDescent="0.15">
      <c r="L58" s="7"/>
      <c r="M58" s="7"/>
      <c r="P58" s="7"/>
      <c r="Q58" s="7"/>
      <c r="T58" s="7"/>
      <c r="U58" s="7"/>
      <c r="X58" s="7"/>
      <c r="Y58" s="7"/>
      <c r="Z58" s="7"/>
    </row>
    <row r="59" spans="12:39" x14ac:dyDescent="0.15">
      <c r="L59" s="7"/>
      <c r="M59" s="7"/>
      <c r="P59" s="7"/>
      <c r="Q59" s="7"/>
      <c r="T59" s="7"/>
      <c r="U59" s="7"/>
      <c r="X59" s="7"/>
      <c r="Y59" s="7"/>
      <c r="Z59" s="7"/>
    </row>
    <row r="60" spans="12:39" x14ac:dyDescent="0.15">
      <c r="L60" s="7"/>
      <c r="M60" s="7"/>
      <c r="P60" s="7"/>
      <c r="Q60" s="7"/>
      <c r="T60" s="7"/>
      <c r="U60" s="7"/>
      <c r="X60" s="7"/>
      <c r="Y60" s="7"/>
      <c r="Z60" s="7"/>
    </row>
    <row r="61" spans="12:39" x14ac:dyDescent="0.15">
      <c r="L61" s="7"/>
      <c r="M61" s="7"/>
      <c r="P61" s="7"/>
      <c r="Q61" s="7"/>
      <c r="T61" s="7"/>
      <c r="U61" s="7"/>
      <c r="X61" s="7"/>
      <c r="Y61" s="7"/>
      <c r="Z61" s="7"/>
    </row>
    <row r="62" spans="12:39" x14ac:dyDescent="0.15">
      <c r="L62" s="7"/>
      <c r="M62" s="7"/>
      <c r="P62" s="7"/>
      <c r="Q62" s="7"/>
      <c r="T62" s="7"/>
      <c r="U62" s="7"/>
      <c r="X62" s="7"/>
      <c r="Y62" s="7"/>
      <c r="Z62" s="7"/>
    </row>
    <row r="63" spans="12:39" x14ac:dyDescent="0.15">
      <c r="L63" s="7"/>
      <c r="M63" s="7"/>
      <c r="P63" s="7"/>
      <c r="Q63" s="7"/>
      <c r="T63" s="7"/>
      <c r="U63" s="7"/>
      <c r="X63" s="7"/>
      <c r="Y63" s="7"/>
      <c r="Z63" s="7"/>
    </row>
    <row r="64" spans="12:39" x14ac:dyDescent="0.15">
      <c r="L64" s="7"/>
      <c r="M64" s="7"/>
      <c r="P64" s="7"/>
      <c r="Q64" s="7"/>
      <c r="T64" s="7"/>
      <c r="U64" s="7"/>
      <c r="X64" s="7"/>
      <c r="Y64" s="7"/>
      <c r="Z64" s="7"/>
    </row>
    <row r="65" spans="12:26" x14ac:dyDescent="0.15">
      <c r="L65" s="7"/>
      <c r="M65" s="7"/>
      <c r="P65" s="7"/>
      <c r="Q65" s="7"/>
      <c r="T65" s="7"/>
      <c r="U65" s="7"/>
      <c r="X65" s="7"/>
      <c r="Y65" s="7"/>
      <c r="Z65" s="7"/>
    </row>
    <row r="66" spans="12:26" x14ac:dyDescent="0.15">
      <c r="L66" s="7"/>
      <c r="M66" s="7"/>
      <c r="P66" s="7"/>
      <c r="Q66" s="7"/>
      <c r="T66" s="7"/>
      <c r="U66" s="7"/>
      <c r="X66" s="7"/>
      <c r="Y66" s="7"/>
      <c r="Z66" s="7"/>
    </row>
    <row r="67" spans="12:26" x14ac:dyDescent="0.15">
      <c r="L67" s="7"/>
      <c r="M67" s="7"/>
      <c r="P67" s="7"/>
      <c r="Q67" s="7"/>
      <c r="T67" s="7"/>
      <c r="U67" s="7"/>
      <c r="X67" s="7"/>
      <c r="Y67" s="7"/>
      <c r="Z67" s="7"/>
    </row>
    <row r="68" spans="12:26" x14ac:dyDescent="0.15">
      <c r="L68" s="7"/>
      <c r="M68" s="7"/>
      <c r="P68" s="7"/>
      <c r="Q68" s="7"/>
      <c r="T68" s="7"/>
      <c r="U68" s="7"/>
      <c r="X68" s="7"/>
      <c r="Y68" s="7"/>
      <c r="Z68" s="7"/>
    </row>
    <row r="69" spans="12:26" x14ac:dyDescent="0.15">
      <c r="L69" s="7"/>
      <c r="M69" s="7"/>
      <c r="P69" s="7"/>
      <c r="Q69" s="7"/>
      <c r="T69" s="7"/>
      <c r="U69" s="7"/>
      <c r="X69" s="7"/>
      <c r="Y69" s="7"/>
      <c r="Z69" s="7"/>
    </row>
    <row r="70" spans="12:26" x14ac:dyDescent="0.15">
      <c r="L70" s="7"/>
      <c r="M70" s="7"/>
      <c r="P70" s="7"/>
      <c r="Q70" s="7"/>
      <c r="T70" s="7"/>
      <c r="U70" s="7"/>
      <c r="X70" s="7"/>
      <c r="Y70" s="7"/>
      <c r="Z70" s="7"/>
    </row>
    <row r="71" spans="12:26" x14ac:dyDescent="0.15">
      <c r="L71" s="7"/>
      <c r="M71" s="7"/>
      <c r="P71" s="7"/>
      <c r="Q71" s="7"/>
      <c r="T71" s="7"/>
      <c r="U71" s="7"/>
      <c r="X71" s="7"/>
      <c r="Y71" s="7"/>
      <c r="Z71" s="7"/>
    </row>
    <row r="72" spans="12:26" x14ac:dyDescent="0.15">
      <c r="L72" s="7"/>
      <c r="M72" s="7"/>
      <c r="P72" s="7"/>
      <c r="Q72" s="7"/>
      <c r="T72" s="7"/>
      <c r="U72" s="7"/>
      <c r="X72" s="7"/>
      <c r="Y72" s="7"/>
      <c r="Z72" s="7"/>
    </row>
    <row r="73" spans="12:26" x14ac:dyDescent="0.15">
      <c r="L73" s="7"/>
      <c r="M73" s="7"/>
      <c r="P73" s="7"/>
      <c r="Q73" s="7"/>
      <c r="T73" s="7"/>
      <c r="U73" s="7"/>
      <c r="X73" s="7"/>
      <c r="Y73" s="7"/>
      <c r="Z73" s="7"/>
    </row>
    <row r="74" spans="12:26" x14ac:dyDescent="0.15">
      <c r="L74" s="7"/>
      <c r="M74" s="7"/>
      <c r="P74" s="7"/>
      <c r="Q74" s="7"/>
      <c r="T74" s="7"/>
      <c r="U74" s="7"/>
      <c r="X74" s="7"/>
      <c r="Y74" s="7"/>
      <c r="Z74" s="7"/>
    </row>
    <row r="75" spans="12:26" x14ac:dyDescent="0.15">
      <c r="L75" s="7"/>
      <c r="M75" s="7"/>
      <c r="P75" s="7"/>
      <c r="Q75" s="7"/>
      <c r="T75" s="7"/>
      <c r="U75" s="7"/>
      <c r="X75" s="7"/>
      <c r="Y75" s="7"/>
      <c r="Z75" s="7"/>
    </row>
    <row r="76" spans="12:26" x14ac:dyDescent="0.15">
      <c r="L76" s="7"/>
      <c r="M76" s="7"/>
      <c r="P76" s="7"/>
      <c r="Q76" s="7"/>
      <c r="T76" s="7"/>
      <c r="U76" s="7"/>
      <c r="X76" s="7"/>
      <c r="Y76" s="7"/>
      <c r="Z76" s="7"/>
    </row>
    <row r="77" spans="12:26" x14ac:dyDescent="0.15">
      <c r="L77" s="7"/>
      <c r="M77" s="7"/>
      <c r="P77" s="7"/>
      <c r="Q77" s="7"/>
      <c r="T77" s="7"/>
      <c r="U77" s="7"/>
      <c r="X77" s="7"/>
      <c r="Y77" s="7"/>
      <c r="Z77" s="7"/>
    </row>
    <row r="78" spans="12:26" x14ac:dyDescent="0.15">
      <c r="L78" s="7"/>
      <c r="M78" s="7"/>
      <c r="P78" s="7"/>
      <c r="Q78" s="7"/>
      <c r="T78" s="7"/>
      <c r="U78" s="7"/>
      <c r="X78" s="7"/>
      <c r="Y78" s="7"/>
      <c r="Z78" s="7"/>
    </row>
    <row r="79" spans="12:26" x14ac:dyDescent="0.15">
      <c r="L79" s="7"/>
      <c r="M79" s="7"/>
      <c r="P79" s="7"/>
      <c r="Q79" s="7"/>
      <c r="T79" s="7"/>
      <c r="U79" s="7"/>
      <c r="X79" s="7"/>
      <c r="Y79" s="7"/>
      <c r="Z79" s="7"/>
    </row>
    <row r="80" spans="12:26" x14ac:dyDescent="0.15">
      <c r="L80" s="7"/>
      <c r="M80" s="7"/>
      <c r="P80" s="7"/>
      <c r="Q80" s="7"/>
      <c r="T80" s="7"/>
      <c r="U80" s="7"/>
      <c r="X80" s="7"/>
      <c r="Y80" s="7"/>
      <c r="Z80" s="7"/>
    </row>
    <row r="81" spans="12:26" x14ac:dyDescent="0.15">
      <c r="L81" s="7"/>
      <c r="M81" s="7"/>
      <c r="P81" s="7"/>
      <c r="Q81" s="7"/>
      <c r="T81" s="7"/>
      <c r="U81" s="7"/>
      <c r="X81" s="7"/>
      <c r="Y81" s="7"/>
      <c r="Z81" s="7"/>
    </row>
    <row r="82" spans="12:26" x14ac:dyDescent="0.15">
      <c r="L82" s="7"/>
      <c r="M82" s="7"/>
      <c r="P82" s="7"/>
      <c r="Q82" s="7"/>
      <c r="T82" s="7"/>
      <c r="U82" s="7"/>
      <c r="X82" s="7"/>
      <c r="Y82" s="7"/>
      <c r="Z82" s="7"/>
    </row>
    <row r="83" spans="12:26" x14ac:dyDescent="0.15">
      <c r="L83" s="7"/>
      <c r="M83" s="7"/>
      <c r="P83" s="7"/>
      <c r="Q83" s="7"/>
      <c r="T83" s="7"/>
      <c r="U83" s="7"/>
      <c r="X83" s="7"/>
      <c r="Y83" s="7"/>
      <c r="Z83" s="7"/>
    </row>
    <row r="84" spans="12:26" x14ac:dyDescent="0.15">
      <c r="L84" s="7"/>
      <c r="M84" s="7"/>
      <c r="P84" s="7"/>
      <c r="Q84" s="7"/>
      <c r="T84" s="7"/>
      <c r="U84" s="7"/>
      <c r="X84" s="7"/>
      <c r="Y84" s="7"/>
      <c r="Z84" s="7"/>
    </row>
    <row r="85" spans="12:26" x14ac:dyDescent="0.15">
      <c r="L85" s="7"/>
      <c r="M85" s="7"/>
      <c r="P85" s="7"/>
      <c r="Q85" s="7"/>
      <c r="T85" s="7"/>
      <c r="U85" s="7"/>
      <c r="X85" s="7"/>
      <c r="Y85" s="7"/>
      <c r="Z85" s="7"/>
    </row>
    <row r="86" spans="12:26" x14ac:dyDescent="0.15">
      <c r="L86" s="7"/>
      <c r="M86" s="7"/>
      <c r="P86" s="7"/>
      <c r="Q86" s="7"/>
      <c r="T86" s="7"/>
      <c r="U86" s="7"/>
      <c r="X86" s="7"/>
      <c r="Y86" s="7"/>
      <c r="Z86" s="7"/>
    </row>
    <row r="87" spans="12:26" x14ac:dyDescent="0.15">
      <c r="L87" s="7"/>
      <c r="M87" s="7"/>
      <c r="P87" s="7"/>
      <c r="Q87" s="7"/>
      <c r="T87" s="7"/>
      <c r="U87" s="7"/>
      <c r="X87" s="7"/>
      <c r="Y87" s="7"/>
      <c r="Z87" s="7"/>
    </row>
    <row r="88" spans="12:26" x14ac:dyDescent="0.15">
      <c r="L88" s="7"/>
      <c r="M88" s="7"/>
      <c r="P88" s="7"/>
      <c r="Q88" s="7"/>
      <c r="T88" s="7"/>
      <c r="U88" s="7"/>
      <c r="X88" s="7"/>
      <c r="Y88" s="7"/>
      <c r="Z88" s="7"/>
    </row>
    <row r="89" spans="12:26" x14ac:dyDescent="0.15">
      <c r="L89" s="7"/>
      <c r="M89" s="7"/>
      <c r="P89" s="7"/>
      <c r="Q89" s="7"/>
      <c r="T89" s="7"/>
      <c r="U89" s="7"/>
      <c r="X89" s="7"/>
      <c r="Y89" s="7"/>
      <c r="Z89" s="7"/>
    </row>
    <row r="90" spans="12:26" x14ac:dyDescent="0.15">
      <c r="L90" s="7"/>
      <c r="M90" s="7"/>
      <c r="P90" s="7"/>
      <c r="Q90" s="7"/>
      <c r="T90" s="7"/>
      <c r="U90" s="7"/>
      <c r="X90" s="7"/>
      <c r="Y90" s="7"/>
      <c r="Z90" s="7"/>
    </row>
    <row r="91" spans="12:26" x14ac:dyDescent="0.15">
      <c r="L91" s="7"/>
      <c r="M91" s="7"/>
      <c r="P91" s="7"/>
      <c r="Q91" s="7"/>
      <c r="T91" s="7"/>
      <c r="U91" s="7"/>
      <c r="X91" s="7"/>
      <c r="Y91" s="7"/>
      <c r="Z91" s="7"/>
    </row>
    <row r="92" spans="12:26" x14ac:dyDescent="0.15">
      <c r="L92" s="7"/>
      <c r="M92" s="7"/>
      <c r="P92" s="7"/>
      <c r="Q92" s="7"/>
      <c r="T92" s="7"/>
      <c r="U92" s="7"/>
      <c r="X92" s="7"/>
      <c r="Y92" s="7"/>
      <c r="Z92" s="7"/>
    </row>
    <row r="93" spans="12:26" x14ac:dyDescent="0.15">
      <c r="L93" s="7"/>
      <c r="M93" s="7"/>
      <c r="P93" s="7"/>
      <c r="Q93" s="7"/>
      <c r="T93" s="7"/>
      <c r="U93" s="7"/>
      <c r="X93" s="7"/>
      <c r="Y93" s="7"/>
      <c r="Z93" s="7"/>
    </row>
    <row r="94" spans="12:26" x14ac:dyDescent="0.15">
      <c r="L94" s="7"/>
      <c r="M94" s="7"/>
      <c r="P94" s="7"/>
      <c r="Q94" s="7"/>
      <c r="T94" s="7"/>
      <c r="U94" s="7"/>
      <c r="X94" s="7"/>
      <c r="Y94" s="7"/>
      <c r="Z94" s="7"/>
    </row>
    <row r="95" spans="12:26" x14ac:dyDescent="0.15">
      <c r="L95" s="7"/>
      <c r="M95" s="7"/>
      <c r="P95" s="7"/>
      <c r="Q95" s="7"/>
      <c r="T95" s="7"/>
      <c r="U95" s="7"/>
      <c r="X95" s="7"/>
      <c r="Y95" s="7"/>
      <c r="Z95" s="7"/>
    </row>
    <row r="96" spans="12:26" x14ac:dyDescent="0.15">
      <c r="L96" s="7"/>
      <c r="M96" s="7"/>
      <c r="P96" s="7"/>
      <c r="Q96" s="7"/>
      <c r="T96" s="7"/>
      <c r="U96" s="7"/>
      <c r="X96" s="7"/>
      <c r="Y96" s="7"/>
      <c r="Z96" s="7"/>
    </row>
    <row r="97" spans="12:26" x14ac:dyDescent="0.15">
      <c r="L97" s="7"/>
      <c r="M97" s="7"/>
      <c r="P97" s="7"/>
      <c r="Q97" s="7"/>
      <c r="T97" s="7"/>
      <c r="U97" s="7"/>
      <c r="X97" s="7"/>
      <c r="Y97" s="7"/>
      <c r="Z97" s="7"/>
    </row>
    <row r="98" spans="12:26" x14ac:dyDescent="0.15">
      <c r="L98" s="7"/>
      <c r="M98" s="7"/>
      <c r="P98" s="7"/>
      <c r="Q98" s="7"/>
      <c r="T98" s="7"/>
      <c r="U98" s="7"/>
      <c r="X98" s="7"/>
      <c r="Y98" s="7"/>
      <c r="Z98" s="7"/>
    </row>
    <row r="99" spans="12:26" x14ac:dyDescent="0.15">
      <c r="L99" s="7"/>
      <c r="M99" s="7"/>
      <c r="P99" s="7"/>
      <c r="Q99" s="7"/>
      <c r="T99" s="7"/>
      <c r="U99" s="7"/>
      <c r="X99" s="7"/>
      <c r="Y99" s="7"/>
      <c r="Z99" s="7"/>
    </row>
    <row r="100" spans="12:26" x14ac:dyDescent="0.15">
      <c r="L100" s="7"/>
      <c r="M100" s="7"/>
      <c r="P100" s="7"/>
      <c r="Q100" s="7"/>
      <c r="T100" s="7"/>
      <c r="U100" s="7"/>
      <c r="X100" s="7"/>
      <c r="Y100" s="7"/>
      <c r="Z100" s="7"/>
    </row>
    <row r="101" spans="12:26" x14ac:dyDescent="0.15">
      <c r="L101" s="7"/>
      <c r="M101" s="7"/>
      <c r="P101" s="7"/>
      <c r="Q101" s="7"/>
      <c r="T101" s="7"/>
      <c r="U101" s="7"/>
      <c r="X101" s="7"/>
      <c r="Y101" s="7"/>
      <c r="Z101" s="7"/>
    </row>
    <row r="102" spans="12:26" x14ac:dyDescent="0.15">
      <c r="L102" s="7"/>
      <c r="M102" s="7"/>
      <c r="P102" s="7"/>
      <c r="Q102" s="7"/>
      <c r="T102" s="7"/>
      <c r="U102" s="7"/>
      <c r="X102" s="7"/>
      <c r="Y102" s="7"/>
      <c r="Z102" s="7"/>
    </row>
    <row r="103" spans="12:26" x14ac:dyDescent="0.15">
      <c r="L103" s="7"/>
      <c r="M103" s="7"/>
      <c r="P103" s="7"/>
      <c r="Q103" s="7"/>
      <c r="T103" s="7"/>
      <c r="U103" s="7"/>
      <c r="X103" s="7"/>
      <c r="Y103" s="7"/>
      <c r="Z103" s="7"/>
    </row>
    <row r="104" spans="12:26" x14ac:dyDescent="0.15">
      <c r="L104" s="7"/>
      <c r="M104" s="7"/>
      <c r="P104" s="7"/>
      <c r="Q104" s="7"/>
      <c r="T104" s="7"/>
      <c r="U104" s="7"/>
      <c r="X104" s="7"/>
      <c r="Y104" s="7"/>
      <c r="Z104" s="7"/>
    </row>
    <row r="105" spans="12:26" x14ac:dyDescent="0.15">
      <c r="L105" s="7"/>
      <c r="M105" s="7"/>
      <c r="P105" s="7"/>
      <c r="Q105" s="7"/>
      <c r="T105" s="7"/>
      <c r="U105" s="7"/>
      <c r="X105" s="7"/>
      <c r="Y105" s="7"/>
      <c r="Z105" s="7"/>
    </row>
    <row r="106" spans="12:26" x14ac:dyDescent="0.15">
      <c r="L106" s="7"/>
      <c r="M106" s="7"/>
      <c r="P106" s="7"/>
      <c r="Q106" s="7"/>
      <c r="T106" s="7"/>
      <c r="U106" s="7"/>
      <c r="X106" s="7"/>
      <c r="Y106" s="7"/>
      <c r="Z106" s="7"/>
    </row>
    <row r="107" spans="12:26" x14ac:dyDescent="0.15">
      <c r="L107" s="7"/>
      <c r="M107" s="7"/>
      <c r="P107" s="7"/>
      <c r="Q107" s="7"/>
      <c r="T107" s="7"/>
      <c r="U107" s="7"/>
      <c r="X107" s="7"/>
      <c r="Y107" s="7"/>
      <c r="Z107" s="7"/>
    </row>
    <row r="108" spans="12:26" x14ac:dyDescent="0.15">
      <c r="L108" s="7"/>
      <c r="M108" s="7"/>
      <c r="P108" s="7"/>
      <c r="Q108" s="7"/>
      <c r="T108" s="7"/>
      <c r="U108" s="7"/>
      <c r="X108" s="7"/>
      <c r="Y108" s="7"/>
      <c r="Z108" s="7"/>
    </row>
    <row r="109" spans="12:26" x14ac:dyDescent="0.15">
      <c r="L109" s="7"/>
      <c r="M109" s="7"/>
      <c r="P109" s="7"/>
      <c r="Q109" s="7"/>
      <c r="T109" s="7"/>
      <c r="U109" s="7"/>
      <c r="X109" s="7"/>
      <c r="Y109" s="7"/>
      <c r="Z109" s="7"/>
    </row>
    <row r="110" spans="12:26" x14ac:dyDescent="0.15">
      <c r="L110" s="7"/>
      <c r="M110" s="7"/>
      <c r="P110" s="7"/>
      <c r="Q110" s="7"/>
      <c r="T110" s="7"/>
      <c r="U110" s="7"/>
      <c r="X110" s="7"/>
      <c r="Y110" s="7"/>
      <c r="Z110" s="7"/>
    </row>
    <row r="111" spans="12:26" x14ac:dyDescent="0.15">
      <c r="L111" s="7"/>
      <c r="M111" s="7"/>
      <c r="P111" s="7"/>
      <c r="Q111" s="7"/>
      <c r="T111" s="7"/>
      <c r="U111" s="7"/>
      <c r="X111" s="7"/>
      <c r="Y111" s="7"/>
      <c r="Z111" s="7"/>
    </row>
    <row r="112" spans="12:26" x14ac:dyDescent="0.15">
      <c r="L112" s="7"/>
      <c r="M112" s="7"/>
      <c r="P112" s="7"/>
      <c r="Q112" s="7"/>
      <c r="T112" s="7"/>
      <c r="U112" s="7"/>
      <c r="X112" s="7"/>
      <c r="Y112" s="7"/>
      <c r="Z112" s="7"/>
    </row>
    <row r="113" spans="12:26" x14ac:dyDescent="0.15">
      <c r="L113" s="7"/>
      <c r="M113" s="7"/>
      <c r="P113" s="7"/>
      <c r="Q113" s="7"/>
      <c r="T113" s="7"/>
      <c r="U113" s="7"/>
      <c r="X113" s="7"/>
      <c r="Y113" s="7"/>
      <c r="Z113" s="7"/>
    </row>
    <row r="114" spans="12:26" x14ac:dyDescent="0.15">
      <c r="L114" s="7"/>
      <c r="M114" s="7"/>
      <c r="P114" s="7"/>
      <c r="Q114" s="7"/>
      <c r="T114" s="7"/>
      <c r="U114" s="7"/>
      <c r="X114" s="7"/>
      <c r="Y114" s="7"/>
      <c r="Z114" s="7"/>
    </row>
    <row r="115" spans="12:26" x14ac:dyDescent="0.15">
      <c r="L115" s="7"/>
      <c r="M115" s="7"/>
      <c r="P115" s="7"/>
      <c r="Q115" s="7"/>
      <c r="T115" s="7"/>
      <c r="U115" s="7"/>
      <c r="X115" s="7"/>
      <c r="Y115" s="7"/>
      <c r="Z115" s="7"/>
    </row>
    <row r="116" spans="12:26" x14ac:dyDescent="0.15">
      <c r="L116" s="7"/>
      <c r="M116" s="7"/>
      <c r="P116" s="7"/>
      <c r="Q116" s="7"/>
      <c r="T116" s="7"/>
      <c r="U116" s="7"/>
      <c r="X116" s="7"/>
      <c r="Y116" s="7"/>
      <c r="Z116" s="7"/>
    </row>
    <row r="117" spans="12:26" x14ac:dyDescent="0.15">
      <c r="L117" s="7"/>
      <c r="M117" s="7"/>
      <c r="P117" s="7"/>
      <c r="Q117" s="7"/>
      <c r="T117" s="7"/>
      <c r="U117" s="7"/>
      <c r="X117" s="7"/>
      <c r="Y117" s="7"/>
      <c r="Z117" s="7"/>
    </row>
    <row r="118" spans="12:26" x14ac:dyDescent="0.15">
      <c r="L118" s="7"/>
      <c r="M118" s="7"/>
      <c r="P118" s="7"/>
      <c r="Q118" s="7"/>
      <c r="T118" s="7"/>
      <c r="U118" s="7"/>
      <c r="X118" s="7"/>
      <c r="Y118" s="7"/>
      <c r="Z118" s="7"/>
    </row>
    <row r="119" spans="12:26" x14ac:dyDescent="0.15">
      <c r="L119" s="7"/>
      <c r="M119" s="7"/>
      <c r="P119" s="7"/>
      <c r="Q119" s="7"/>
      <c r="T119" s="7"/>
      <c r="U119" s="7"/>
      <c r="X119" s="7"/>
      <c r="Y119" s="7"/>
      <c r="Z119" s="7"/>
    </row>
    <row r="120" spans="12:26" x14ac:dyDescent="0.15">
      <c r="L120" s="7"/>
      <c r="M120" s="7"/>
      <c r="P120" s="7"/>
      <c r="Q120" s="7"/>
      <c r="T120" s="7"/>
      <c r="U120" s="7"/>
      <c r="X120" s="7"/>
      <c r="Y120" s="7"/>
      <c r="Z120" s="7"/>
    </row>
    <row r="121" spans="12:26" x14ac:dyDescent="0.15">
      <c r="L121" s="7"/>
      <c r="M121" s="7"/>
      <c r="P121" s="7"/>
      <c r="Q121" s="7"/>
      <c r="T121" s="7"/>
      <c r="U121" s="7"/>
      <c r="X121" s="7"/>
      <c r="Y121" s="7"/>
      <c r="Z121" s="7"/>
    </row>
    <row r="122" spans="12:26" x14ac:dyDescent="0.15">
      <c r="L122" s="7"/>
      <c r="M122" s="7"/>
      <c r="P122" s="7"/>
      <c r="Q122" s="7"/>
      <c r="T122" s="7"/>
      <c r="U122" s="7"/>
      <c r="X122" s="7"/>
      <c r="Y122" s="7"/>
      <c r="Z122" s="7"/>
    </row>
    <row r="123" spans="12:26" x14ac:dyDescent="0.15">
      <c r="L123" s="7"/>
      <c r="M123" s="7"/>
      <c r="P123" s="7"/>
      <c r="Q123" s="7"/>
      <c r="T123" s="7"/>
      <c r="U123" s="7"/>
      <c r="X123" s="7"/>
      <c r="Y123" s="7"/>
      <c r="Z123" s="7"/>
    </row>
    <row r="124" spans="12:26" x14ac:dyDescent="0.15">
      <c r="L124" s="7"/>
      <c r="M124" s="7"/>
      <c r="P124" s="7"/>
      <c r="Q124" s="7"/>
      <c r="T124" s="7"/>
      <c r="U124" s="7"/>
      <c r="X124" s="7"/>
      <c r="Y124" s="7"/>
      <c r="Z124" s="7"/>
    </row>
    <row r="125" spans="12:26" x14ac:dyDescent="0.15">
      <c r="L125" s="7"/>
      <c r="M125" s="7"/>
      <c r="P125" s="7"/>
      <c r="Q125" s="7"/>
      <c r="T125" s="7"/>
      <c r="U125" s="7"/>
      <c r="X125" s="7"/>
      <c r="Y125" s="7"/>
      <c r="Z125" s="7"/>
    </row>
    <row r="126" spans="12:26" x14ac:dyDescent="0.15">
      <c r="L126" s="7"/>
      <c r="M126" s="7"/>
      <c r="P126" s="7"/>
      <c r="Q126" s="7"/>
      <c r="T126" s="7"/>
      <c r="U126" s="7"/>
      <c r="X126" s="7"/>
      <c r="Y126" s="7"/>
      <c r="Z126" s="7"/>
    </row>
    <row r="127" spans="12:26" x14ac:dyDescent="0.15">
      <c r="L127" s="7"/>
      <c r="M127" s="7"/>
      <c r="P127" s="7"/>
      <c r="Q127" s="7"/>
      <c r="T127" s="7"/>
      <c r="U127" s="7"/>
      <c r="X127" s="7"/>
      <c r="Y127" s="7"/>
      <c r="Z127" s="7"/>
    </row>
    <row r="128" spans="12:26" x14ac:dyDescent="0.15">
      <c r="L128" s="7"/>
      <c r="M128" s="7"/>
      <c r="P128" s="7"/>
      <c r="Q128" s="7"/>
      <c r="T128" s="7"/>
      <c r="U128" s="7"/>
      <c r="X128" s="7"/>
      <c r="Y128" s="7"/>
      <c r="Z128" s="7"/>
    </row>
    <row r="129" spans="12:26" x14ac:dyDescent="0.15">
      <c r="L129" s="7"/>
      <c r="M129" s="7"/>
      <c r="P129" s="7"/>
      <c r="Q129" s="7"/>
      <c r="T129" s="7"/>
      <c r="U129" s="7"/>
      <c r="X129" s="7"/>
      <c r="Y129" s="7"/>
      <c r="Z129" s="7"/>
    </row>
    <row r="130" spans="12:26" x14ac:dyDescent="0.15">
      <c r="L130" s="7"/>
      <c r="M130" s="7"/>
      <c r="P130" s="7"/>
      <c r="Q130" s="7"/>
      <c r="T130" s="7"/>
      <c r="U130" s="7"/>
      <c r="X130" s="7"/>
      <c r="Y130" s="7"/>
      <c r="Z130" s="7"/>
    </row>
    <row r="131" spans="12:26" x14ac:dyDescent="0.15">
      <c r="L131" s="7"/>
      <c r="M131" s="7"/>
      <c r="P131" s="7"/>
      <c r="Q131" s="7"/>
      <c r="T131" s="7"/>
      <c r="U131" s="7"/>
      <c r="X131" s="7"/>
      <c r="Y131" s="7"/>
      <c r="Z131" s="7"/>
    </row>
  </sheetData>
  <mergeCells count="28">
    <mergeCell ref="A6:C6"/>
    <mergeCell ref="X4:Y4"/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N4:O5"/>
    <mergeCell ref="H4:I5"/>
    <mergeCell ref="J4:K5"/>
    <mergeCell ref="AF4:AG5"/>
    <mergeCell ref="AH4:AI5"/>
    <mergeCell ref="AN3:AN5"/>
    <mergeCell ref="Z4:AA5"/>
    <mergeCell ref="L4:M4"/>
    <mergeCell ref="L5:M5"/>
    <mergeCell ref="R4:S5"/>
    <mergeCell ref="AD4:AE5"/>
    <mergeCell ref="T4:U5"/>
    <mergeCell ref="V4:W5"/>
  </mergeCells>
  <phoneticPr fontId="5"/>
  <printOptions horizontalCentered="1"/>
  <pageMargins left="0.31496062992125984" right="0" top="0.70866141732283472" bottom="0.39370078740157483" header="0.19685039370078741" footer="0.27559055118110237"/>
  <pageSetup paperSize="9" scale="7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136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Z15" sqref="Z15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15.7109375" style="5" customWidth="1"/>
    <col min="5" max="5" width="0.85546875" style="5" customWidth="1"/>
    <col min="6" max="6" width="15.7109375" style="5" customWidth="1"/>
    <col min="7" max="7" width="0.85546875" style="5" customWidth="1"/>
    <col min="8" max="8" width="15.7109375" style="5" customWidth="1"/>
    <col min="9" max="9" width="0.85546875" style="5" customWidth="1"/>
    <col min="10" max="10" width="15.7109375" style="5" customWidth="1"/>
    <col min="11" max="11" width="0.85546875" style="5" customWidth="1"/>
    <col min="12" max="12" width="15.7109375" style="5" customWidth="1"/>
    <col min="13" max="13" width="0.85546875" style="5" customWidth="1"/>
    <col min="14" max="14" width="15.7109375" style="5" customWidth="1"/>
    <col min="15" max="15" width="0.85546875" style="5" customWidth="1"/>
    <col min="16" max="16" width="15.7109375" style="5" customWidth="1"/>
    <col min="17" max="17" width="0.85546875" style="5" customWidth="1"/>
    <col min="18" max="18" width="15.7109375" style="5" customWidth="1"/>
    <col min="19" max="19" width="0.85546875" style="5" customWidth="1"/>
    <col min="20" max="20" width="15.7109375" style="5" customWidth="1"/>
    <col min="21" max="21" width="0.85546875" style="5" customWidth="1"/>
    <col min="22" max="22" width="9.28515625" style="5" customWidth="1"/>
    <col min="23" max="16384" width="9.140625" style="5"/>
  </cols>
  <sheetData>
    <row r="1" spans="1:46" ht="22.5" customHeight="1" x14ac:dyDescent="0.15">
      <c r="A1" s="687" t="s">
        <v>368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  <c r="O1" s="687"/>
      <c r="P1" s="687"/>
      <c r="Q1" s="687"/>
      <c r="R1" s="687"/>
      <c r="S1" s="687"/>
      <c r="T1" s="687"/>
      <c r="U1" s="687"/>
      <c r="V1" s="687"/>
      <c r="W1" s="12"/>
    </row>
    <row r="2" spans="1:46" ht="22.5" customHeight="1" thickBot="1" x14ac:dyDescent="0.2">
      <c r="A2" s="26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56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</row>
    <row r="3" spans="1:46" ht="20.100000000000001" customHeight="1" thickTop="1" x14ac:dyDescent="0.15">
      <c r="A3" s="602" t="s">
        <v>62</v>
      </c>
      <c r="B3" s="602"/>
      <c r="C3" s="603"/>
      <c r="D3" s="695" t="s">
        <v>319</v>
      </c>
      <c r="E3" s="695"/>
      <c r="F3" s="695"/>
      <c r="G3" s="695"/>
      <c r="H3" s="695"/>
      <c r="I3" s="695"/>
      <c r="J3" s="695"/>
      <c r="K3" s="695"/>
      <c r="L3" s="695"/>
      <c r="M3" s="695"/>
      <c r="N3" s="695"/>
      <c r="O3" s="696"/>
      <c r="P3" s="682" t="s">
        <v>68</v>
      </c>
      <c r="Q3" s="680"/>
      <c r="R3" s="680"/>
      <c r="S3" s="680"/>
      <c r="T3" s="680"/>
      <c r="U3" s="125"/>
      <c r="V3" s="599" t="s">
        <v>53</v>
      </c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</row>
    <row r="4" spans="1:46" ht="20.100000000000001" customHeight="1" x14ac:dyDescent="0.15">
      <c r="A4" s="604"/>
      <c r="B4" s="604"/>
      <c r="C4" s="605"/>
      <c r="D4" s="691" t="s">
        <v>318</v>
      </c>
      <c r="E4" s="691"/>
      <c r="F4" s="691"/>
      <c r="G4" s="691"/>
      <c r="H4" s="691"/>
      <c r="I4" s="697"/>
      <c r="J4" s="690" t="s">
        <v>264</v>
      </c>
      <c r="K4" s="691"/>
      <c r="L4" s="691"/>
      <c r="M4" s="691"/>
      <c r="N4" s="691"/>
      <c r="O4" s="124"/>
      <c r="P4" s="690" t="s">
        <v>264</v>
      </c>
      <c r="Q4" s="691"/>
      <c r="R4" s="691"/>
      <c r="S4" s="691"/>
      <c r="T4" s="691"/>
      <c r="U4" s="124"/>
      <c r="V4" s="639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</row>
    <row r="5" spans="1:46" ht="39.950000000000003" customHeight="1" x14ac:dyDescent="0.15">
      <c r="A5" s="606"/>
      <c r="B5" s="606"/>
      <c r="C5" s="607"/>
      <c r="D5" s="688" t="s">
        <v>408</v>
      </c>
      <c r="E5" s="611"/>
      <c r="F5" s="688" t="s">
        <v>431</v>
      </c>
      <c r="G5" s="611"/>
      <c r="H5" s="693" t="s">
        <v>265</v>
      </c>
      <c r="I5" s="694"/>
      <c r="J5" s="688" t="str">
        <f>+D5</f>
        <v>平成29年
(平成30年調査)</v>
      </c>
      <c r="K5" s="689"/>
      <c r="L5" s="688" t="str">
        <f>+F5</f>
        <v>平成30年
(令和元年調査)</v>
      </c>
      <c r="M5" s="689"/>
      <c r="N5" s="693" t="s">
        <v>265</v>
      </c>
      <c r="O5" s="694"/>
      <c r="P5" s="688" t="str">
        <f>+D5</f>
        <v>平成29年
(平成30年調査)</v>
      </c>
      <c r="Q5" s="689"/>
      <c r="R5" s="688" t="str">
        <f>+F5</f>
        <v>平成30年
(令和元年調査)</v>
      </c>
      <c r="S5" s="689"/>
      <c r="T5" s="693" t="s">
        <v>265</v>
      </c>
      <c r="U5" s="694"/>
      <c r="V5" s="6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</row>
    <row r="6" spans="1:46" s="6" customFormat="1" ht="24.75" customHeight="1" x14ac:dyDescent="0.15">
      <c r="A6" s="618" t="s">
        <v>93</v>
      </c>
      <c r="B6" s="618"/>
      <c r="C6" s="619"/>
      <c r="D6" s="424">
        <v>36.071428571428569</v>
      </c>
      <c r="E6" s="327"/>
      <c r="F6" s="424">
        <v>35.123809523809527</v>
      </c>
      <c r="G6" s="425"/>
      <c r="H6" s="405">
        <v>-2.8</v>
      </c>
      <c r="I6" s="406"/>
      <c r="J6" s="426">
        <v>83056.957142857136</v>
      </c>
      <c r="K6" s="405"/>
      <c r="L6" s="425">
        <v>83368.314285714281</v>
      </c>
      <c r="M6" s="405"/>
      <c r="N6" s="405">
        <v>0.37487183923872114</v>
      </c>
      <c r="O6" s="406"/>
      <c r="P6" s="426">
        <v>2302.5691089108909</v>
      </c>
      <c r="Q6" s="327"/>
      <c r="R6" s="425">
        <v>2373.5555856832971</v>
      </c>
      <c r="S6" s="327"/>
      <c r="T6" s="405">
        <v>3.0829249162463821</v>
      </c>
      <c r="U6" s="406"/>
      <c r="V6" s="18" t="s">
        <v>4</v>
      </c>
    </row>
    <row r="7" spans="1:46" s="6" customFormat="1" ht="5.25" customHeight="1" x14ac:dyDescent="0.15">
      <c r="A7" s="14"/>
      <c r="B7" s="15"/>
      <c r="C7" s="131"/>
      <c r="D7" s="413"/>
      <c r="E7" s="334"/>
      <c r="F7" s="334"/>
      <c r="G7" s="334"/>
      <c r="H7" s="334"/>
      <c r="I7" s="410"/>
      <c r="J7" s="333"/>
      <c r="K7" s="413"/>
      <c r="L7" s="334"/>
      <c r="M7" s="413"/>
      <c r="N7" s="334"/>
      <c r="O7" s="410"/>
      <c r="P7" s="333"/>
      <c r="Q7" s="334"/>
      <c r="R7" s="334"/>
      <c r="S7" s="334"/>
      <c r="T7" s="334"/>
      <c r="U7" s="410"/>
      <c r="V7" s="23"/>
    </row>
    <row r="8" spans="1:46" ht="22.5" customHeight="1" x14ac:dyDescent="0.15">
      <c r="A8" s="103" t="s">
        <v>291</v>
      </c>
      <c r="B8" s="30" t="s">
        <v>72</v>
      </c>
      <c r="C8" s="132"/>
      <c r="D8" s="415">
        <v>46.758241758241759</v>
      </c>
      <c r="E8" s="340"/>
      <c r="F8" s="415">
        <v>44.714285714285715</v>
      </c>
      <c r="G8" s="340"/>
      <c r="H8" s="415">
        <v>-4.5</v>
      </c>
      <c r="I8" s="110"/>
      <c r="J8" s="339">
        <v>104106</v>
      </c>
      <c r="K8" s="415"/>
      <c r="L8" s="340">
        <v>106371.25274725274</v>
      </c>
      <c r="M8" s="415"/>
      <c r="N8" s="415">
        <v>2.1759098872809863</v>
      </c>
      <c r="O8" s="110"/>
      <c r="P8" s="339">
        <v>2226.473795534665</v>
      </c>
      <c r="Q8" s="340"/>
      <c r="R8" s="340">
        <v>2378.9098058491031</v>
      </c>
      <c r="S8" s="340"/>
      <c r="T8" s="415">
        <v>6.9</v>
      </c>
      <c r="U8" s="110"/>
      <c r="V8" s="104" t="s">
        <v>295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</row>
    <row r="9" spans="1:46" ht="22.5" customHeight="1" x14ac:dyDescent="0.15">
      <c r="A9" s="17">
        <v>10</v>
      </c>
      <c r="B9" s="30" t="s">
        <v>73</v>
      </c>
      <c r="C9" s="132"/>
      <c r="D9" s="415">
        <v>26.285714285714285</v>
      </c>
      <c r="E9" s="340"/>
      <c r="F9" s="415">
        <v>23.142857142857142</v>
      </c>
      <c r="G9" s="340"/>
      <c r="H9" s="415">
        <v>-12.2</v>
      </c>
      <c r="I9" s="110"/>
      <c r="J9" s="359">
        <v>127096.14285714286</v>
      </c>
      <c r="K9" s="417"/>
      <c r="L9" s="360">
        <v>115886.85714285714</v>
      </c>
      <c r="M9" s="417"/>
      <c r="N9" s="417">
        <v>-8.8195325698318339</v>
      </c>
      <c r="O9" s="34"/>
      <c r="P9" s="359">
        <v>4835.179347826087</v>
      </c>
      <c r="Q9" s="360"/>
      <c r="R9" s="360">
        <v>5007.4567901234568</v>
      </c>
      <c r="S9" s="360"/>
      <c r="T9" s="417">
        <v>3.5630000441416168</v>
      </c>
      <c r="U9" s="110"/>
      <c r="V9" s="24">
        <v>10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</row>
    <row r="10" spans="1:46" ht="22.5" customHeight="1" x14ac:dyDescent="0.15">
      <c r="A10" s="17">
        <v>11</v>
      </c>
      <c r="B10" s="30" t="s">
        <v>42</v>
      </c>
      <c r="C10" s="132"/>
      <c r="D10" s="415">
        <v>20.866666666666667</v>
      </c>
      <c r="E10" s="340"/>
      <c r="F10" s="415">
        <v>20.214285714285715</v>
      </c>
      <c r="G10" s="340"/>
      <c r="H10" s="415">
        <v>-3.3</v>
      </c>
      <c r="I10" s="110"/>
      <c r="J10" s="359">
        <v>18820.333333333332</v>
      </c>
      <c r="K10" s="417"/>
      <c r="L10" s="360">
        <v>18867.428571428572</v>
      </c>
      <c r="M10" s="417"/>
      <c r="N10" s="417">
        <v>0.2</v>
      </c>
      <c r="O10" s="34"/>
      <c r="P10" s="359">
        <v>901.93290734824279</v>
      </c>
      <c r="Q10" s="360"/>
      <c r="R10" s="360">
        <v>933.37102473498237</v>
      </c>
      <c r="S10" s="360"/>
      <c r="T10" s="417">
        <v>3.4856381367845017</v>
      </c>
      <c r="U10" s="110"/>
      <c r="V10" s="24">
        <v>11</v>
      </c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</row>
    <row r="11" spans="1:46" ht="22.5" customHeight="1" x14ac:dyDescent="0.15">
      <c r="A11" s="17">
        <v>12</v>
      </c>
      <c r="B11" s="30" t="s">
        <v>280</v>
      </c>
      <c r="C11" s="132"/>
      <c r="D11" s="415">
        <v>27.666666666666668</v>
      </c>
      <c r="E11" s="340"/>
      <c r="F11" s="415">
        <v>28.5</v>
      </c>
      <c r="G11" s="340"/>
      <c r="H11" s="415">
        <v>2.9</v>
      </c>
      <c r="I11" s="110"/>
      <c r="J11" s="359">
        <v>44123.833333333336</v>
      </c>
      <c r="K11" s="417"/>
      <c r="L11" s="360">
        <v>41934</v>
      </c>
      <c r="M11" s="417"/>
      <c r="N11" s="417">
        <v>-4.9629263096663605</v>
      </c>
      <c r="O11" s="34"/>
      <c r="P11" s="359">
        <v>1594.8373493975903</v>
      </c>
      <c r="Q11" s="360"/>
      <c r="R11" s="360">
        <v>1471.3684210526317</v>
      </c>
      <c r="S11" s="360"/>
      <c r="T11" s="417">
        <v>-7.8</v>
      </c>
      <c r="U11" s="110"/>
      <c r="V11" s="24">
        <v>12</v>
      </c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</row>
    <row r="12" spans="1:46" ht="22.5" customHeight="1" x14ac:dyDescent="0.15">
      <c r="A12" s="17">
        <v>13</v>
      </c>
      <c r="B12" s="30" t="s">
        <v>74</v>
      </c>
      <c r="C12" s="132"/>
      <c r="D12" s="415">
        <v>14.75</v>
      </c>
      <c r="E12" s="340"/>
      <c r="F12" s="415">
        <v>13.888888888888889</v>
      </c>
      <c r="G12" s="340"/>
      <c r="H12" s="415">
        <v>-6.1</v>
      </c>
      <c r="I12" s="110"/>
      <c r="J12" s="359">
        <v>16921.375</v>
      </c>
      <c r="K12" s="417"/>
      <c r="L12" s="360">
        <v>17314.444444444445</v>
      </c>
      <c r="M12" s="417"/>
      <c r="N12" s="417">
        <v>2.2999999999999998</v>
      </c>
      <c r="O12" s="34"/>
      <c r="P12" s="359">
        <v>1147.2118644067796</v>
      </c>
      <c r="Q12" s="360"/>
      <c r="R12" s="360">
        <v>1246.6400000000001</v>
      </c>
      <c r="S12" s="360"/>
      <c r="T12" s="417">
        <v>8.6669375272399733</v>
      </c>
      <c r="U12" s="110"/>
      <c r="V12" s="24">
        <v>13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22.5" customHeight="1" x14ac:dyDescent="0.15">
      <c r="A13" s="17">
        <v>14</v>
      </c>
      <c r="B13" s="28" t="s">
        <v>75</v>
      </c>
      <c r="C13" s="132"/>
      <c r="D13" s="415">
        <v>42.142857142857146</v>
      </c>
      <c r="E13" s="340"/>
      <c r="F13" s="415">
        <v>41.25</v>
      </c>
      <c r="G13" s="340"/>
      <c r="H13" s="415">
        <v>-1.9</v>
      </c>
      <c r="I13" s="110"/>
      <c r="J13" s="359">
        <v>158851.57142857142</v>
      </c>
      <c r="K13" s="417"/>
      <c r="L13" s="360">
        <v>144588.125</v>
      </c>
      <c r="M13" s="417"/>
      <c r="N13" s="417">
        <v>-9</v>
      </c>
      <c r="O13" s="34"/>
      <c r="P13" s="359">
        <v>3769.3593220338985</v>
      </c>
      <c r="Q13" s="360"/>
      <c r="R13" s="360">
        <v>3505.1666666666665</v>
      </c>
      <c r="S13" s="360"/>
      <c r="T13" s="417">
        <v>-7.0089538511992258</v>
      </c>
      <c r="U13" s="110"/>
      <c r="V13" s="24">
        <v>14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</row>
    <row r="14" spans="1:46" ht="22.5" customHeight="1" x14ac:dyDescent="0.15">
      <c r="A14" s="17">
        <v>15</v>
      </c>
      <c r="B14" s="28" t="s">
        <v>43</v>
      </c>
      <c r="C14" s="132"/>
      <c r="D14" s="415">
        <v>7.8</v>
      </c>
      <c r="E14" s="340"/>
      <c r="F14" s="415">
        <v>7.833333333333333</v>
      </c>
      <c r="G14" s="340"/>
      <c r="H14" s="415">
        <v>0</v>
      </c>
      <c r="I14" s="110"/>
      <c r="J14" s="359">
        <v>6279</v>
      </c>
      <c r="K14" s="417"/>
      <c r="L14" s="360">
        <v>7524.333333333333</v>
      </c>
      <c r="M14" s="417"/>
      <c r="N14" s="417">
        <v>19.833306789828526</v>
      </c>
      <c r="O14" s="34"/>
      <c r="P14" s="359">
        <v>805</v>
      </c>
      <c r="Q14" s="360"/>
      <c r="R14" s="360">
        <v>960.55319148936167</v>
      </c>
      <c r="S14" s="360"/>
      <c r="T14" s="417">
        <v>19.399999999999999</v>
      </c>
      <c r="U14" s="110"/>
      <c r="V14" s="24">
        <v>15</v>
      </c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</row>
    <row r="15" spans="1:46" ht="22.5" customHeight="1" x14ac:dyDescent="0.15">
      <c r="A15" s="17">
        <v>16</v>
      </c>
      <c r="B15" s="28" t="s">
        <v>44</v>
      </c>
      <c r="C15" s="132"/>
      <c r="D15" s="415">
        <v>40.666666666666664</v>
      </c>
      <c r="E15" s="340"/>
      <c r="F15" s="415">
        <v>39</v>
      </c>
      <c r="G15" s="340"/>
      <c r="H15" s="415">
        <v>-4.2</v>
      </c>
      <c r="I15" s="110"/>
      <c r="J15" s="359">
        <v>142741.33333333334</v>
      </c>
      <c r="K15" s="417"/>
      <c r="L15" s="360">
        <v>125469.66666666667</v>
      </c>
      <c r="M15" s="417"/>
      <c r="N15" s="417">
        <v>-12.1</v>
      </c>
      <c r="O15" s="34"/>
      <c r="P15" s="359">
        <v>3510.032786885246</v>
      </c>
      <c r="Q15" s="360"/>
      <c r="R15" s="360">
        <v>3217.17094017094</v>
      </c>
      <c r="S15" s="360"/>
      <c r="T15" s="417">
        <v>-8.3435644193565359</v>
      </c>
      <c r="U15" s="110"/>
      <c r="V15" s="24">
        <v>16</v>
      </c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</row>
    <row r="16" spans="1:46" ht="22.5" customHeight="1" x14ac:dyDescent="0.15">
      <c r="A16" s="17">
        <v>17</v>
      </c>
      <c r="B16" s="28" t="s">
        <v>76</v>
      </c>
      <c r="C16" s="132"/>
      <c r="D16" s="415">
        <v>23</v>
      </c>
      <c r="E16" s="340"/>
      <c r="F16" s="415">
        <v>23</v>
      </c>
      <c r="G16" s="340"/>
      <c r="H16" s="415">
        <v>0</v>
      </c>
      <c r="I16" s="110"/>
      <c r="J16" s="359" t="s">
        <v>354</v>
      </c>
      <c r="K16" s="417"/>
      <c r="L16" s="360" t="s">
        <v>354</v>
      </c>
      <c r="M16" s="417"/>
      <c r="N16" s="360" t="s">
        <v>380</v>
      </c>
      <c r="O16" s="34"/>
      <c r="P16" s="359" t="s">
        <v>354</v>
      </c>
      <c r="Q16" s="360"/>
      <c r="R16" s="360" t="s">
        <v>354</v>
      </c>
      <c r="S16" s="360"/>
      <c r="T16" s="360" t="s">
        <v>386</v>
      </c>
      <c r="U16" s="110"/>
      <c r="V16" s="24">
        <v>17</v>
      </c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</row>
    <row r="17" spans="1:58" ht="22.5" customHeight="1" x14ac:dyDescent="0.15">
      <c r="A17" s="17">
        <v>18</v>
      </c>
      <c r="B17" s="28" t="s">
        <v>77</v>
      </c>
      <c r="C17" s="132"/>
      <c r="D17" s="415">
        <v>46.8125</v>
      </c>
      <c r="E17" s="340"/>
      <c r="F17" s="415">
        <v>50.93333333333333</v>
      </c>
      <c r="G17" s="340"/>
      <c r="H17" s="415">
        <v>8.8028482421005716</v>
      </c>
      <c r="I17" s="110"/>
      <c r="J17" s="359">
        <v>116410.25</v>
      </c>
      <c r="K17" s="417"/>
      <c r="L17" s="360">
        <v>125863.46666666666</v>
      </c>
      <c r="M17" s="417"/>
      <c r="N17" s="417">
        <v>8.1206050727205383</v>
      </c>
      <c r="O17" s="34"/>
      <c r="P17" s="359">
        <v>2486.7343124165554</v>
      </c>
      <c r="Q17" s="360"/>
      <c r="R17" s="360">
        <v>2471.1413612565443</v>
      </c>
      <c r="S17" s="360"/>
      <c r="T17" s="417">
        <v>-0.62704532133383506</v>
      </c>
      <c r="U17" s="110"/>
      <c r="V17" s="24">
        <v>18</v>
      </c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</row>
    <row r="18" spans="1:58" ht="22.5" customHeight="1" x14ac:dyDescent="0.15">
      <c r="A18" s="17">
        <v>19</v>
      </c>
      <c r="B18" s="28" t="s">
        <v>78</v>
      </c>
      <c r="C18" s="132"/>
      <c r="D18" s="415">
        <v>54.75</v>
      </c>
      <c r="E18" s="340"/>
      <c r="F18" s="415">
        <v>54.75</v>
      </c>
      <c r="G18" s="340"/>
      <c r="H18" s="415">
        <v>0</v>
      </c>
      <c r="I18" s="110"/>
      <c r="J18" s="359">
        <v>86334</v>
      </c>
      <c r="K18" s="417"/>
      <c r="L18" s="360">
        <v>88757</v>
      </c>
      <c r="M18" s="417"/>
      <c r="N18" s="417">
        <v>2.8065420344244445</v>
      </c>
      <c r="O18" s="34"/>
      <c r="P18" s="359">
        <v>1576.8767123287671</v>
      </c>
      <c r="Q18" s="360"/>
      <c r="R18" s="360">
        <v>1621.1324200913241</v>
      </c>
      <c r="S18" s="360"/>
      <c r="T18" s="417">
        <v>2.8065420344244396</v>
      </c>
      <c r="U18" s="110"/>
      <c r="V18" s="24">
        <v>19</v>
      </c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</row>
    <row r="19" spans="1:58" ht="22.5" customHeight="1" x14ac:dyDescent="0.15">
      <c r="A19" s="17">
        <v>20</v>
      </c>
      <c r="B19" s="28" t="s">
        <v>79</v>
      </c>
      <c r="C19" s="132"/>
      <c r="D19" s="415" t="s">
        <v>32</v>
      </c>
      <c r="E19" s="340"/>
      <c r="F19" s="415" t="s">
        <v>32</v>
      </c>
      <c r="G19" s="340"/>
      <c r="H19" s="415" t="s">
        <v>32</v>
      </c>
      <c r="I19" s="110"/>
      <c r="J19" s="359" t="s">
        <v>32</v>
      </c>
      <c r="K19" s="417"/>
      <c r="L19" s="360" t="s">
        <v>32</v>
      </c>
      <c r="M19" s="417"/>
      <c r="N19" s="417" t="s">
        <v>32</v>
      </c>
      <c r="O19" s="34"/>
      <c r="P19" s="359" t="s">
        <v>32</v>
      </c>
      <c r="Q19" s="360"/>
      <c r="R19" s="360" t="s">
        <v>32</v>
      </c>
      <c r="S19" s="360"/>
      <c r="T19" s="417" t="s">
        <v>32</v>
      </c>
      <c r="U19" s="110"/>
      <c r="V19" s="24">
        <v>20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</row>
    <row r="20" spans="1:58" ht="22.5" customHeight="1" x14ac:dyDescent="0.15">
      <c r="A20" s="17">
        <v>21</v>
      </c>
      <c r="B20" s="28" t="s">
        <v>80</v>
      </c>
      <c r="C20" s="132"/>
      <c r="D20" s="417">
        <v>11.888888888888889</v>
      </c>
      <c r="E20" s="360"/>
      <c r="F20" s="417">
        <v>11.75</v>
      </c>
      <c r="G20" s="360"/>
      <c r="H20" s="417">
        <v>-0.8</v>
      </c>
      <c r="I20" s="110"/>
      <c r="J20" s="359">
        <v>52839.222222222219</v>
      </c>
      <c r="K20" s="417"/>
      <c r="L20" s="360">
        <v>53597.25</v>
      </c>
      <c r="M20" s="417"/>
      <c r="N20" s="417">
        <v>1.434592989635231</v>
      </c>
      <c r="O20" s="36"/>
      <c r="P20" s="359">
        <v>4444.4205607476633</v>
      </c>
      <c r="Q20" s="360"/>
      <c r="R20" s="360">
        <v>4561.4680851063831</v>
      </c>
      <c r="S20" s="360"/>
      <c r="T20" s="417">
        <v>2.6335834505056255</v>
      </c>
      <c r="U20" s="110"/>
      <c r="V20" s="24">
        <v>21</v>
      </c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</row>
    <row r="21" spans="1:58" ht="22.5" customHeight="1" x14ac:dyDescent="0.15">
      <c r="A21" s="17">
        <v>22</v>
      </c>
      <c r="B21" s="28" t="s">
        <v>81</v>
      </c>
      <c r="C21" s="132"/>
      <c r="D21" s="415">
        <v>51</v>
      </c>
      <c r="E21" s="340"/>
      <c r="F21" s="415">
        <v>53</v>
      </c>
      <c r="G21" s="340"/>
      <c r="H21" s="415">
        <v>3.9215686274509802</v>
      </c>
      <c r="I21" s="110"/>
      <c r="J21" s="359" t="s">
        <v>354</v>
      </c>
      <c r="K21" s="417"/>
      <c r="L21" s="360" t="s">
        <v>354</v>
      </c>
      <c r="M21" s="417"/>
      <c r="N21" s="417" t="s">
        <v>380</v>
      </c>
      <c r="O21" s="34"/>
      <c r="P21" s="359" t="s">
        <v>354</v>
      </c>
      <c r="Q21" s="360"/>
      <c r="R21" s="360" t="s">
        <v>354</v>
      </c>
      <c r="S21" s="360"/>
      <c r="T21" s="417" t="s">
        <v>354</v>
      </c>
      <c r="U21" s="110"/>
      <c r="V21" s="24">
        <v>22</v>
      </c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</row>
    <row r="22" spans="1:58" ht="22.5" customHeight="1" x14ac:dyDescent="0.15">
      <c r="A22" s="17">
        <v>23</v>
      </c>
      <c r="B22" s="28" t="s">
        <v>82</v>
      </c>
      <c r="C22" s="132"/>
      <c r="D22" s="415" t="s">
        <v>32</v>
      </c>
      <c r="E22" s="340"/>
      <c r="F22" s="415" t="s">
        <v>32</v>
      </c>
      <c r="G22" s="340"/>
      <c r="H22" s="415" t="s">
        <v>107</v>
      </c>
      <c r="I22" s="110"/>
      <c r="J22" s="359" t="s">
        <v>32</v>
      </c>
      <c r="K22" s="417"/>
      <c r="L22" s="360" t="s">
        <v>32</v>
      </c>
      <c r="M22" s="417"/>
      <c r="N22" s="417" t="s">
        <v>107</v>
      </c>
      <c r="O22" s="34"/>
      <c r="P22" s="359" t="s">
        <v>32</v>
      </c>
      <c r="Q22" s="360"/>
      <c r="R22" s="360" t="s">
        <v>32</v>
      </c>
      <c r="S22" s="360"/>
      <c r="T22" s="417" t="s">
        <v>107</v>
      </c>
      <c r="U22" s="110"/>
      <c r="V22" s="24">
        <v>23</v>
      </c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</row>
    <row r="23" spans="1:58" ht="22.5" customHeight="1" x14ac:dyDescent="0.15">
      <c r="A23" s="17">
        <v>24</v>
      </c>
      <c r="B23" s="28" t="s">
        <v>83</v>
      </c>
      <c r="C23" s="132"/>
      <c r="D23" s="415">
        <v>29</v>
      </c>
      <c r="E23" s="340"/>
      <c r="F23" s="415">
        <v>28.555555555555557</v>
      </c>
      <c r="G23" s="340"/>
      <c r="H23" s="415">
        <v>-1.4</v>
      </c>
      <c r="I23" s="110"/>
      <c r="J23" s="359">
        <v>66441.31578947368</v>
      </c>
      <c r="K23" s="417"/>
      <c r="L23" s="360">
        <v>68252.944444444438</v>
      </c>
      <c r="M23" s="417"/>
      <c r="N23" s="417">
        <v>2.726659810156522</v>
      </c>
      <c r="O23" s="36"/>
      <c r="P23" s="359">
        <v>2291.0798548094372</v>
      </c>
      <c r="Q23" s="360"/>
      <c r="R23" s="360">
        <v>2390.1809338521402</v>
      </c>
      <c r="S23" s="360"/>
      <c r="T23" s="417">
        <v>4.3255183286025582</v>
      </c>
      <c r="U23" s="110"/>
      <c r="V23" s="24">
        <v>24</v>
      </c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</row>
    <row r="24" spans="1:58" ht="22.5" customHeight="1" x14ac:dyDescent="0.15">
      <c r="A24" s="17">
        <v>25</v>
      </c>
      <c r="B24" s="28" t="s">
        <v>84</v>
      </c>
      <c r="C24" s="132"/>
      <c r="D24" s="415">
        <v>30.166666666666668</v>
      </c>
      <c r="E24" s="340"/>
      <c r="F24" s="415">
        <v>33</v>
      </c>
      <c r="G24" s="340"/>
      <c r="H24" s="415">
        <v>9.3000000000000007</v>
      </c>
      <c r="I24" s="110"/>
      <c r="J24" s="359">
        <v>51324.5</v>
      </c>
      <c r="K24" s="417"/>
      <c r="L24" s="360">
        <v>51838.5</v>
      </c>
      <c r="M24" s="417"/>
      <c r="N24" s="417" t="s">
        <v>380</v>
      </c>
      <c r="O24" s="34"/>
      <c r="P24" s="359">
        <v>1701.3646408839779</v>
      </c>
      <c r="Q24" s="360"/>
      <c r="R24" s="360">
        <v>1570.8636363636363</v>
      </c>
      <c r="S24" s="360"/>
      <c r="T24" s="417">
        <v>-7.6</v>
      </c>
      <c r="U24" s="110"/>
      <c r="V24" s="24">
        <v>25</v>
      </c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</row>
    <row r="25" spans="1:58" ht="22.5" customHeight="1" x14ac:dyDescent="0.15">
      <c r="A25" s="17">
        <v>26</v>
      </c>
      <c r="B25" s="28" t="s">
        <v>85</v>
      </c>
      <c r="C25" s="132"/>
      <c r="D25" s="415">
        <v>16.166666666666668</v>
      </c>
      <c r="E25" s="340"/>
      <c r="F25" s="415">
        <v>15.666666666666666</v>
      </c>
      <c r="G25" s="340"/>
      <c r="H25" s="415">
        <v>-3.0927835051546499</v>
      </c>
      <c r="I25" s="110"/>
      <c r="J25" s="359">
        <v>51600.833333333336</v>
      </c>
      <c r="K25" s="417"/>
      <c r="L25" s="360">
        <v>43556.5</v>
      </c>
      <c r="M25" s="417"/>
      <c r="N25" s="417" t="s">
        <v>380</v>
      </c>
      <c r="O25" s="34"/>
      <c r="P25" s="359">
        <v>3191.8041237113403</v>
      </c>
      <c r="Q25" s="360"/>
      <c r="R25" s="360">
        <v>2780.2021276595747</v>
      </c>
      <c r="S25" s="360"/>
      <c r="T25" s="417">
        <v>-12.895590709782226</v>
      </c>
      <c r="U25" s="110"/>
      <c r="V25" s="24">
        <v>26</v>
      </c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</row>
    <row r="26" spans="1:58" ht="22.5" customHeight="1" x14ac:dyDescent="0.15">
      <c r="A26" s="17">
        <v>27</v>
      </c>
      <c r="B26" s="28" t="s">
        <v>86</v>
      </c>
      <c r="C26" s="132"/>
      <c r="D26" s="415">
        <v>13</v>
      </c>
      <c r="E26" s="340"/>
      <c r="F26" s="415">
        <v>13</v>
      </c>
      <c r="G26" s="340"/>
      <c r="H26" s="415">
        <v>0</v>
      </c>
      <c r="I26" s="110"/>
      <c r="J26" s="359" t="s">
        <v>380</v>
      </c>
      <c r="K26" s="417"/>
      <c r="L26" s="360" t="s">
        <v>354</v>
      </c>
      <c r="M26" s="417"/>
      <c r="N26" s="417" t="s">
        <v>380</v>
      </c>
      <c r="O26" s="34"/>
      <c r="P26" s="359" t="s">
        <v>354</v>
      </c>
      <c r="Q26" s="360"/>
      <c r="R26" s="360" t="s">
        <v>354</v>
      </c>
      <c r="S26" s="360"/>
      <c r="T26" s="417" t="s">
        <v>354</v>
      </c>
      <c r="U26" s="110"/>
      <c r="V26" s="24">
        <v>27</v>
      </c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</row>
    <row r="27" spans="1:58" ht="22.5" customHeight="1" x14ac:dyDescent="0.15">
      <c r="A27" s="17">
        <v>28</v>
      </c>
      <c r="B27" s="28" t="s">
        <v>87</v>
      </c>
      <c r="C27" s="132"/>
      <c r="D27" s="415">
        <v>23</v>
      </c>
      <c r="E27" s="340"/>
      <c r="F27" s="415">
        <v>22</v>
      </c>
      <c r="G27" s="340"/>
      <c r="H27" s="415">
        <v>-4.3478260869565215</v>
      </c>
      <c r="I27" s="110"/>
      <c r="J27" s="359" t="s">
        <v>380</v>
      </c>
      <c r="K27" s="417"/>
      <c r="L27" s="360" t="s">
        <v>354</v>
      </c>
      <c r="M27" s="417"/>
      <c r="N27" s="417" t="s">
        <v>380</v>
      </c>
      <c r="O27" s="34"/>
      <c r="P27" s="359" t="s">
        <v>354</v>
      </c>
      <c r="Q27" s="360"/>
      <c r="R27" s="360" t="s">
        <v>354</v>
      </c>
      <c r="S27" s="360"/>
      <c r="T27" s="417" t="s">
        <v>354</v>
      </c>
      <c r="U27" s="110"/>
      <c r="V27" s="24">
        <v>28</v>
      </c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</row>
    <row r="28" spans="1:58" ht="22.5" customHeight="1" x14ac:dyDescent="0.15">
      <c r="A28" s="17">
        <v>29</v>
      </c>
      <c r="B28" s="28" t="s">
        <v>88</v>
      </c>
      <c r="C28" s="132"/>
      <c r="D28" s="415">
        <v>24</v>
      </c>
      <c r="E28" s="340"/>
      <c r="F28" s="415">
        <v>22.5</v>
      </c>
      <c r="G28" s="340"/>
      <c r="H28" s="415">
        <v>-6.25</v>
      </c>
      <c r="I28" s="110"/>
      <c r="J28" s="359" t="s">
        <v>380</v>
      </c>
      <c r="K28" s="417"/>
      <c r="L28" s="360" t="s">
        <v>354</v>
      </c>
      <c r="M28" s="417"/>
      <c r="N28" s="417" t="s">
        <v>380</v>
      </c>
      <c r="O28" s="34"/>
      <c r="P28" s="359" t="s">
        <v>354</v>
      </c>
      <c r="Q28" s="360"/>
      <c r="R28" s="360" t="s">
        <v>354</v>
      </c>
      <c r="S28" s="360"/>
      <c r="T28" s="417" t="s">
        <v>354</v>
      </c>
      <c r="U28" s="110"/>
      <c r="V28" s="24">
        <v>29</v>
      </c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</row>
    <row r="29" spans="1:58" ht="22.5" customHeight="1" x14ac:dyDescent="0.15">
      <c r="A29" s="17">
        <v>30</v>
      </c>
      <c r="B29" s="28" t="s">
        <v>89</v>
      </c>
      <c r="C29" s="132"/>
      <c r="D29" s="415" t="s">
        <v>32</v>
      </c>
      <c r="E29" s="340"/>
      <c r="F29" s="415" t="s">
        <v>32</v>
      </c>
      <c r="G29" s="340"/>
      <c r="H29" s="415" t="s">
        <v>32</v>
      </c>
      <c r="I29" s="110"/>
      <c r="J29" s="339" t="s">
        <v>426</v>
      </c>
      <c r="K29" s="415"/>
      <c r="L29" s="340" t="s">
        <v>426</v>
      </c>
      <c r="M29" s="415"/>
      <c r="N29" s="415" t="s">
        <v>426</v>
      </c>
      <c r="O29" s="420"/>
      <c r="P29" s="339" t="s">
        <v>32</v>
      </c>
      <c r="Q29" s="340"/>
      <c r="R29" s="340" t="s">
        <v>32</v>
      </c>
      <c r="S29" s="340"/>
      <c r="T29" s="415" t="s">
        <v>32</v>
      </c>
      <c r="U29" s="110"/>
      <c r="V29" s="24">
        <v>30</v>
      </c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</row>
    <row r="30" spans="1:58" ht="22.5" customHeight="1" x14ac:dyDescent="0.15">
      <c r="A30" s="17">
        <v>31</v>
      </c>
      <c r="B30" s="28" t="s">
        <v>90</v>
      </c>
      <c r="C30" s="132"/>
      <c r="D30" s="415" t="s">
        <v>32</v>
      </c>
      <c r="E30" s="340"/>
      <c r="F30" s="415" t="s">
        <v>32</v>
      </c>
      <c r="G30" s="340"/>
      <c r="H30" s="418" t="s">
        <v>107</v>
      </c>
      <c r="I30" s="110"/>
      <c r="J30" s="339" t="s">
        <v>426</v>
      </c>
      <c r="K30" s="415"/>
      <c r="L30" s="340" t="s">
        <v>426</v>
      </c>
      <c r="M30" s="415"/>
      <c r="N30" s="415" t="s">
        <v>107</v>
      </c>
      <c r="O30" s="420"/>
      <c r="P30" s="339" t="s">
        <v>32</v>
      </c>
      <c r="Q30" s="340"/>
      <c r="R30" s="340" t="s">
        <v>32</v>
      </c>
      <c r="S30" s="340"/>
      <c r="T30" s="417" t="s">
        <v>107</v>
      </c>
      <c r="U30" s="110"/>
      <c r="V30" s="24">
        <v>31</v>
      </c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58" ht="22.5" customHeight="1" x14ac:dyDescent="0.15">
      <c r="A31" s="20">
        <v>32</v>
      </c>
      <c r="B31" s="29" t="s">
        <v>91</v>
      </c>
      <c r="C31" s="133"/>
      <c r="D31" s="427">
        <v>10.5</v>
      </c>
      <c r="E31" s="428"/>
      <c r="F31" s="427">
        <v>11</v>
      </c>
      <c r="G31" s="428"/>
      <c r="H31" s="427">
        <v>4.7619047619047619</v>
      </c>
      <c r="I31" s="113"/>
      <c r="J31" s="348" t="s">
        <v>380</v>
      </c>
      <c r="K31" s="422"/>
      <c r="L31" s="349">
        <v>10010.333333333334</v>
      </c>
      <c r="M31" s="422"/>
      <c r="N31" s="422" t="s">
        <v>380</v>
      </c>
      <c r="O31" s="113"/>
      <c r="P31" s="348" t="s">
        <v>354</v>
      </c>
      <c r="Q31" s="349"/>
      <c r="R31" s="349">
        <v>910</v>
      </c>
      <c r="S31" s="349"/>
      <c r="T31" s="422" t="s">
        <v>354</v>
      </c>
      <c r="U31" s="113"/>
      <c r="V31" s="13">
        <v>32</v>
      </c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58" ht="13.5" customHeight="1" x14ac:dyDescent="0.15">
      <c r="A32" s="116" t="s">
        <v>447</v>
      </c>
      <c r="B32" s="88"/>
      <c r="C32" s="88"/>
      <c r="D32" s="88"/>
      <c r="E32" s="88"/>
      <c r="F32" s="88"/>
      <c r="G32" s="88"/>
      <c r="H32" s="88"/>
      <c r="I32" s="88"/>
      <c r="J32" s="88"/>
      <c r="K32" s="97"/>
      <c r="L32" s="88"/>
      <c r="M32" s="97"/>
      <c r="O32" s="88"/>
      <c r="P32" s="263"/>
      <c r="Q32" s="263"/>
      <c r="R32" s="692" t="s">
        <v>416</v>
      </c>
      <c r="S32" s="692"/>
      <c r="T32" s="692"/>
      <c r="U32" s="692"/>
      <c r="V32" s="692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</row>
    <row r="33" spans="1:58" ht="13.5" customHeight="1" x14ac:dyDescent="0.15">
      <c r="A33" s="118" t="s">
        <v>350</v>
      </c>
      <c r="B33" s="87"/>
      <c r="C33" s="87"/>
      <c r="D33" s="87"/>
      <c r="E33" s="87"/>
      <c r="F33" s="87"/>
      <c r="G33" s="87"/>
      <c r="H33" s="87"/>
      <c r="I33" s="87"/>
      <c r="J33" s="87"/>
      <c r="K33" s="98"/>
      <c r="L33" s="87"/>
      <c r="M33" s="98"/>
      <c r="N33" s="98"/>
      <c r="O33" s="87"/>
      <c r="P33" s="279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</row>
    <row r="34" spans="1:58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</row>
    <row r="35" spans="1:58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</row>
    <row r="36" spans="1:58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</row>
    <row r="37" spans="1:58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</row>
    <row r="38" spans="1:58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</row>
    <row r="39" spans="1:58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R39" s="7"/>
      <c r="S39" s="7"/>
      <c r="T39" s="7"/>
      <c r="U39" s="7"/>
    </row>
    <row r="40" spans="1:58" x14ac:dyDescent="0.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P40" s="7"/>
      <c r="Q40" s="7"/>
      <c r="R40" s="7"/>
      <c r="S40" s="7"/>
      <c r="T40" s="7"/>
      <c r="U40" s="7"/>
    </row>
    <row r="41" spans="1:58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7"/>
      <c r="Q41" s="7"/>
      <c r="R41" s="7"/>
      <c r="S41" s="7"/>
      <c r="T41" s="7"/>
      <c r="U41" s="7"/>
    </row>
    <row r="42" spans="1:58" x14ac:dyDescent="0.1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P42" s="7"/>
      <c r="Q42" s="7"/>
      <c r="R42" s="7"/>
      <c r="S42" s="7"/>
      <c r="T42" s="7"/>
      <c r="U42" s="7"/>
    </row>
    <row r="43" spans="1:58" x14ac:dyDescent="0.15">
      <c r="P43" s="7"/>
      <c r="Q43" s="7"/>
      <c r="R43" s="7"/>
      <c r="S43" s="7"/>
      <c r="T43" s="7"/>
      <c r="U43" s="7"/>
    </row>
    <row r="44" spans="1:58" x14ac:dyDescent="0.15">
      <c r="P44" s="7"/>
      <c r="Q44" s="7"/>
      <c r="R44" s="7"/>
      <c r="S44" s="7"/>
      <c r="T44" s="7"/>
      <c r="U44" s="7"/>
    </row>
    <row r="45" spans="1:58" x14ac:dyDescent="0.15">
      <c r="P45" s="7"/>
      <c r="Q45" s="7"/>
      <c r="R45" s="7"/>
      <c r="S45" s="7"/>
      <c r="T45" s="7"/>
      <c r="U45" s="7"/>
    </row>
    <row r="46" spans="1:58" x14ac:dyDescent="0.15">
      <c r="P46" s="7"/>
      <c r="Q46" s="7"/>
      <c r="R46" s="7"/>
      <c r="S46" s="7"/>
      <c r="T46" s="7"/>
      <c r="U46" s="7"/>
    </row>
    <row r="47" spans="1:58" x14ac:dyDescent="0.15">
      <c r="P47" s="7"/>
      <c r="Q47" s="7"/>
      <c r="R47" s="7"/>
      <c r="S47" s="7"/>
      <c r="T47" s="7"/>
      <c r="U47" s="7"/>
    </row>
    <row r="48" spans="1:58" x14ac:dyDescent="0.15">
      <c r="P48" s="7"/>
      <c r="Q48" s="7"/>
      <c r="R48" s="7"/>
      <c r="S48" s="7"/>
      <c r="T48" s="7"/>
      <c r="U48" s="7"/>
    </row>
    <row r="49" spans="16:21" x14ac:dyDescent="0.15">
      <c r="P49" s="7"/>
      <c r="Q49" s="7"/>
      <c r="R49" s="7"/>
      <c r="S49" s="7"/>
      <c r="T49" s="7"/>
      <c r="U49" s="7"/>
    </row>
    <row r="50" spans="16:21" x14ac:dyDescent="0.15">
      <c r="P50" s="7"/>
      <c r="Q50" s="7"/>
      <c r="R50" s="7"/>
      <c r="S50" s="7"/>
      <c r="T50" s="7"/>
      <c r="U50" s="7"/>
    </row>
    <row r="51" spans="16:21" x14ac:dyDescent="0.15">
      <c r="P51" s="7"/>
      <c r="Q51" s="7"/>
      <c r="R51" s="7"/>
      <c r="S51" s="7"/>
      <c r="T51" s="7"/>
      <c r="U51" s="7"/>
    </row>
    <row r="52" spans="16:21" x14ac:dyDescent="0.15">
      <c r="P52" s="7"/>
      <c r="Q52" s="7"/>
      <c r="R52" s="7"/>
      <c r="S52" s="7"/>
      <c r="T52" s="7"/>
      <c r="U52" s="7"/>
    </row>
    <row r="53" spans="16:21" x14ac:dyDescent="0.15">
      <c r="P53" s="7"/>
      <c r="Q53" s="7"/>
      <c r="R53" s="7"/>
      <c r="S53" s="7"/>
      <c r="T53" s="7"/>
      <c r="U53" s="7"/>
    </row>
    <row r="54" spans="16:21" x14ac:dyDescent="0.15">
      <c r="P54" s="7"/>
      <c r="Q54" s="7"/>
      <c r="R54" s="7"/>
      <c r="S54" s="7"/>
      <c r="T54" s="7"/>
      <c r="U54" s="7"/>
    </row>
    <row r="55" spans="16:21" x14ac:dyDescent="0.15">
      <c r="P55" s="7"/>
      <c r="Q55" s="7"/>
      <c r="R55" s="7"/>
      <c r="S55" s="7"/>
      <c r="T55" s="7"/>
      <c r="U55" s="7"/>
    </row>
    <row r="56" spans="16:21" x14ac:dyDescent="0.15">
      <c r="P56" s="7"/>
      <c r="Q56" s="7"/>
      <c r="R56" s="7"/>
      <c r="S56" s="7"/>
      <c r="T56" s="7"/>
      <c r="U56" s="7"/>
    </row>
    <row r="57" spans="16:21" x14ac:dyDescent="0.15">
      <c r="P57" s="7"/>
      <c r="Q57" s="7"/>
      <c r="R57" s="7"/>
      <c r="S57" s="7"/>
      <c r="T57" s="7"/>
      <c r="U57" s="7"/>
    </row>
    <row r="58" spans="16:21" x14ac:dyDescent="0.15">
      <c r="P58" s="7"/>
      <c r="Q58" s="7"/>
      <c r="R58" s="7"/>
      <c r="S58" s="7"/>
      <c r="T58" s="7"/>
      <c r="U58" s="7"/>
    </row>
    <row r="59" spans="16:21" x14ac:dyDescent="0.15">
      <c r="P59" s="7"/>
      <c r="Q59" s="7"/>
      <c r="R59" s="7"/>
      <c r="S59" s="7"/>
      <c r="T59" s="7"/>
      <c r="U59" s="7"/>
    </row>
    <row r="60" spans="16:21" x14ac:dyDescent="0.15">
      <c r="P60" s="7"/>
      <c r="Q60" s="7"/>
      <c r="R60" s="7"/>
      <c r="S60" s="7"/>
      <c r="T60" s="7"/>
      <c r="U60" s="7"/>
    </row>
    <row r="61" spans="16:21" x14ac:dyDescent="0.15">
      <c r="P61" s="7"/>
      <c r="Q61" s="7"/>
      <c r="R61" s="7"/>
      <c r="S61" s="7"/>
      <c r="T61" s="7"/>
      <c r="U61" s="7"/>
    </row>
    <row r="62" spans="16:21" x14ac:dyDescent="0.15">
      <c r="P62" s="7"/>
      <c r="Q62" s="7"/>
      <c r="R62" s="7"/>
      <c r="S62" s="7"/>
      <c r="T62" s="7"/>
      <c r="U62" s="7"/>
    </row>
    <row r="63" spans="16:21" x14ac:dyDescent="0.15">
      <c r="P63" s="7"/>
      <c r="Q63" s="7"/>
      <c r="R63" s="7"/>
      <c r="S63" s="7"/>
      <c r="T63" s="7"/>
      <c r="U63" s="7"/>
    </row>
    <row r="64" spans="16:21" x14ac:dyDescent="0.15">
      <c r="P64" s="7"/>
      <c r="Q64" s="7"/>
      <c r="R64" s="7"/>
      <c r="S64" s="7"/>
      <c r="T64" s="7"/>
      <c r="U64" s="7"/>
    </row>
    <row r="65" spans="16:21" x14ac:dyDescent="0.15">
      <c r="P65" s="7"/>
      <c r="Q65" s="7"/>
      <c r="R65" s="7"/>
      <c r="S65" s="7"/>
      <c r="T65" s="7"/>
      <c r="U65" s="7"/>
    </row>
    <row r="66" spans="16:21" x14ac:dyDescent="0.15">
      <c r="P66" s="7"/>
      <c r="Q66" s="7"/>
      <c r="R66" s="7"/>
      <c r="S66" s="7"/>
      <c r="T66" s="7"/>
      <c r="U66" s="7"/>
    </row>
    <row r="67" spans="16:21" x14ac:dyDescent="0.15">
      <c r="P67" s="7"/>
      <c r="Q67" s="7"/>
      <c r="R67" s="7"/>
      <c r="S67" s="7"/>
      <c r="T67" s="7"/>
      <c r="U67" s="7"/>
    </row>
    <row r="68" spans="16:21" x14ac:dyDescent="0.15">
      <c r="P68" s="7"/>
      <c r="Q68" s="7"/>
      <c r="R68" s="7"/>
      <c r="S68" s="7"/>
      <c r="T68" s="7"/>
      <c r="U68" s="7"/>
    </row>
    <row r="69" spans="16:21" x14ac:dyDescent="0.15">
      <c r="P69" s="7"/>
      <c r="Q69" s="7"/>
      <c r="R69" s="7"/>
      <c r="S69" s="7"/>
      <c r="T69" s="7"/>
      <c r="U69" s="7"/>
    </row>
    <row r="70" spans="16:21" x14ac:dyDescent="0.15">
      <c r="P70" s="7"/>
      <c r="Q70" s="7"/>
      <c r="R70" s="7"/>
      <c r="S70" s="7"/>
      <c r="T70" s="7"/>
      <c r="U70" s="7"/>
    </row>
    <row r="71" spans="16:21" x14ac:dyDescent="0.15">
      <c r="P71" s="7"/>
      <c r="Q71" s="7"/>
      <c r="R71" s="7"/>
      <c r="S71" s="7"/>
      <c r="T71" s="7"/>
      <c r="U71" s="7"/>
    </row>
    <row r="72" spans="16:21" x14ac:dyDescent="0.15">
      <c r="P72" s="7"/>
      <c r="Q72" s="7"/>
      <c r="R72" s="7"/>
      <c r="S72" s="7"/>
      <c r="T72" s="7"/>
      <c r="U72" s="7"/>
    </row>
    <row r="73" spans="16:21" x14ac:dyDescent="0.15">
      <c r="P73" s="7"/>
      <c r="Q73" s="7"/>
      <c r="R73" s="7"/>
      <c r="S73" s="7"/>
      <c r="T73" s="7"/>
      <c r="U73" s="7"/>
    </row>
    <row r="74" spans="16:21" x14ac:dyDescent="0.15">
      <c r="P74" s="7"/>
      <c r="Q74" s="7"/>
      <c r="R74" s="7"/>
      <c r="S74" s="7"/>
      <c r="T74" s="7"/>
      <c r="U74" s="7"/>
    </row>
    <row r="75" spans="16:21" x14ac:dyDescent="0.15">
      <c r="P75" s="7"/>
      <c r="Q75" s="7"/>
      <c r="R75" s="7"/>
      <c r="S75" s="7"/>
      <c r="T75" s="7"/>
      <c r="U75" s="7"/>
    </row>
    <row r="76" spans="16:21" x14ac:dyDescent="0.15">
      <c r="P76" s="7"/>
      <c r="Q76" s="7"/>
      <c r="R76" s="7"/>
      <c r="S76" s="7"/>
      <c r="T76" s="7"/>
      <c r="U76" s="7"/>
    </row>
    <row r="77" spans="16:21" x14ac:dyDescent="0.15">
      <c r="P77" s="7"/>
      <c r="Q77" s="7"/>
      <c r="R77" s="7"/>
      <c r="S77" s="7"/>
      <c r="T77" s="7"/>
      <c r="U77" s="7"/>
    </row>
    <row r="78" spans="16:21" x14ac:dyDescent="0.15">
      <c r="P78" s="7"/>
      <c r="Q78" s="7"/>
      <c r="R78" s="7"/>
      <c r="S78" s="7"/>
      <c r="T78" s="7"/>
      <c r="U78" s="7"/>
    </row>
    <row r="79" spans="16:21" x14ac:dyDescent="0.15">
      <c r="P79" s="7"/>
      <c r="Q79" s="7"/>
      <c r="R79" s="7"/>
      <c r="S79" s="7"/>
      <c r="T79" s="7"/>
      <c r="U79" s="7"/>
    </row>
    <row r="80" spans="16:21" x14ac:dyDescent="0.15">
      <c r="P80" s="7"/>
      <c r="Q80" s="7"/>
      <c r="R80" s="7"/>
      <c r="S80" s="7"/>
      <c r="T80" s="7"/>
      <c r="U80" s="7"/>
    </row>
    <row r="81" spans="16:21" x14ac:dyDescent="0.15">
      <c r="P81" s="7"/>
      <c r="Q81" s="7"/>
      <c r="R81" s="7"/>
      <c r="S81" s="7"/>
      <c r="T81" s="7"/>
      <c r="U81" s="7"/>
    </row>
    <row r="82" spans="16:21" x14ac:dyDescent="0.15">
      <c r="P82" s="7"/>
      <c r="Q82" s="7"/>
      <c r="R82" s="7"/>
      <c r="S82" s="7"/>
      <c r="T82" s="7"/>
      <c r="U82" s="7"/>
    </row>
    <row r="83" spans="16:21" x14ac:dyDescent="0.15">
      <c r="P83" s="7"/>
      <c r="Q83" s="7"/>
      <c r="R83" s="7"/>
      <c r="S83" s="7"/>
      <c r="T83" s="7"/>
      <c r="U83" s="7"/>
    </row>
    <row r="84" spans="16:21" x14ac:dyDescent="0.15">
      <c r="P84" s="7"/>
      <c r="Q84" s="7"/>
      <c r="R84" s="7"/>
      <c r="S84" s="7"/>
      <c r="T84" s="7"/>
      <c r="U84" s="7"/>
    </row>
    <row r="85" spans="16:21" x14ac:dyDescent="0.15">
      <c r="P85" s="7"/>
      <c r="Q85" s="7"/>
      <c r="R85" s="7"/>
      <c r="S85" s="7"/>
      <c r="T85" s="7"/>
      <c r="U85" s="7"/>
    </row>
    <row r="86" spans="16:21" x14ac:dyDescent="0.15">
      <c r="P86" s="7"/>
      <c r="Q86" s="7"/>
      <c r="R86" s="7"/>
      <c r="S86" s="7"/>
      <c r="T86" s="7"/>
      <c r="U86" s="7"/>
    </row>
    <row r="87" spans="16:21" x14ac:dyDescent="0.15">
      <c r="P87" s="7"/>
      <c r="Q87" s="7"/>
      <c r="R87" s="7"/>
      <c r="S87" s="7"/>
      <c r="T87" s="7"/>
      <c r="U87" s="7"/>
    </row>
    <row r="88" spans="16:21" x14ac:dyDescent="0.15">
      <c r="P88" s="7"/>
      <c r="Q88" s="7"/>
      <c r="R88" s="7"/>
      <c r="S88" s="7"/>
      <c r="T88" s="7"/>
      <c r="U88" s="7"/>
    </row>
    <row r="89" spans="16:21" x14ac:dyDescent="0.15">
      <c r="P89" s="7"/>
      <c r="Q89" s="7"/>
      <c r="R89" s="7"/>
      <c r="S89" s="7"/>
      <c r="T89" s="7"/>
      <c r="U89" s="7"/>
    </row>
    <row r="90" spans="16:21" x14ac:dyDescent="0.15">
      <c r="P90" s="7"/>
      <c r="Q90" s="7"/>
      <c r="R90" s="7"/>
      <c r="S90" s="7"/>
      <c r="T90" s="7"/>
      <c r="U90" s="7"/>
    </row>
    <row r="91" spans="16:21" x14ac:dyDescent="0.15">
      <c r="P91" s="7"/>
      <c r="Q91" s="7"/>
      <c r="R91" s="7"/>
      <c r="S91" s="7"/>
      <c r="T91" s="7"/>
      <c r="U91" s="7"/>
    </row>
    <row r="92" spans="16:21" x14ac:dyDescent="0.15">
      <c r="P92" s="7"/>
      <c r="Q92" s="7"/>
      <c r="R92" s="7"/>
      <c r="S92" s="7"/>
      <c r="T92" s="7"/>
      <c r="U92" s="7"/>
    </row>
    <row r="93" spans="16:21" x14ac:dyDescent="0.15">
      <c r="P93" s="7"/>
      <c r="Q93" s="7"/>
      <c r="R93" s="7"/>
      <c r="S93" s="7"/>
      <c r="T93" s="7"/>
      <c r="U93" s="7"/>
    </row>
    <row r="94" spans="16:21" x14ac:dyDescent="0.15">
      <c r="P94" s="7"/>
      <c r="Q94" s="7"/>
      <c r="R94" s="7"/>
      <c r="S94" s="7"/>
      <c r="T94" s="7"/>
      <c r="U94" s="7"/>
    </row>
    <row r="95" spans="16:21" x14ac:dyDescent="0.15">
      <c r="P95" s="7"/>
      <c r="Q95" s="7"/>
      <c r="R95" s="7"/>
      <c r="S95" s="7"/>
      <c r="T95" s="7"/>
      <c r="U95" s="7"/>
    </row>
    <row r="96" spans="16:21" x14ac:dyDescent="0.15">
      <c r="P96" s="7"/>
      <c r="Q96" s="7"/>
      <c r="R96" s="7"/>
      <c r="S96" s="7"/>
      <c r="T96" s="7"/>
      <c r="U96" s="7"/>
    </row>
    <row r="97" spans="16:21" x14ac:dyDescent="0.15">
      <c r="P97" s="7"/>
      <c r="Q97" s="7"/>
      <c r="R97" s="7"/>
      <c r="S97" s="7"/>
      <c r="T97" s="7"/>
      <c r="U97" s="7"/>
    </row>
    <row r="98" spans="16:21" x14ac:dyDescent="0.15">
      <c r="P98" s="7"/>
      <c r="Q98" s="7"/>
      <c r="R98" s="7"/>
      <c r="S98" s="7"/>
      <c r="T98" s="7"/>
      <c r="U98" s="7"/>
    </row>
    <row r="99" spans="16:21" x14ac:dyDescent="0.15">
      <c r="P99" s="7"/>
      <c r="Q99" s="7"/>
      <c r="R99" s="7"/>
      <c r="S99" s="7"/>
      <c r="T99" s="7"/>
      <c r="U99" s="7"/>
    </row>
    <row r="100" spans="16:21" x14ac:dyDescent="0.15">
      <c r="P100" s="7"/>
      <c r="Q100" s="7"/>
      <c r="R100" s="7"/>
      <c r="S100" s="7"/>
      <c r="T100" s="7"/>
      <c r="U100" s="7"/>
    </row>
    <row r="101" spans="16:21" x14ac:dyDescent="0.15">
      <c r="P101" s="7"/>
      <c r="Q101" s="7"/>
      <c r="R101" s="7"/>
      <c r="S101" s="7"/>
      <c r="T101" s="7"/>
      <c r="U101" s="7"/>
    </row>
    <row r="102" spans="16:21" x14ac:dyDescent="0.15">
      <c r="P102" s="7"/>
      <c r="Q102" s="7"/>
      <c r="R102" s="7"/>
      <c r="S102" s="7"/>
      <c r="T102" s="7"/>
      <c r="U102" s="7"/>
    </row>
    <row r="103" spans="16:21" x14ac:dyDescent="0.15">
      <c r="P103" s="7"/>
      <c r="Q103" s="7"/>
      <c r="R103" s="7"/>
      <c r="S103" s="7"/>
      <c r="T103" s="7"/>
      <c r="U103" s="7"/>
    </row>
    <row r="104" spans="16:21" x14ac:dyDescent="0.15">
      <c r="P104" s="7"/>
      <c r="Q104" s="7"/>
      <c r="R104" s="7"/>
      <c r="S104" s="7"/>
      <c r="T104" s="7"/>
      <c r="U104" s="7"/>
    </row>
    <row r="105" spans="16:21" x14ac:dyDescent="0.15">
      <c r="P105" s="7"/>
      <c r="Q105" s="7"/>
      <c r="R105" s="7"/>
      <c r="S105" s="7"/>
      <c r="T105" s="7"/>
      <c r="U105" s="7"/>
    </row>
    <row r="106" spans="16:21" x14ac:dyDescent="0.15">
      <c r="P106" s="7"/>
      <c r="Q106" s="7"/>
      <c r="R106" s="7"/>
      <c r="S106" s="7"/>
      <c r="T106" s="7"/>
      <c r="U106" s="7"/>
    </row>
    <row r="107" spans="16:21" x14ac:dyDescent="0.15">
      <c r="P107" s="7"/>
      <c r="Q107" s="7"/>
      <c r="R107" s="7"/>
      <c r="S107" s="7"/>
      <c r="T107" s="7"/>
      <c r="U107" s="7"/>
    </row>
    <row r="108" spans="16:21" x14ac:dyDescent="0.15">
      <c r="P108" s="7"/>
      <c r="Q108" s="7"/>
      <c r="R108" s="7"/>
      <c r="S108" s="7"/>
      <c r="T108" s="7"/>
      <c r="U108" s="7"/>
    </row>
    <row r="109" spans="16:21" x14ac:dyDescent="0.15">
      <c r="P109" s="7"/>
      <c r="Q109" s="7"/>
      <c r="R109" s="7"/>
      <c r="S109" s="7"/>
      <c r="T109" s="7"/>
      <c r="U109" s="7"/>
    </row>
    <row r="110" spans="16:21" x14ac:dyDescent="0.15">
      <c r="P110" s="7"/>
      <c r="Q110" s="7"/>
      <c r="R110" s="7"/>
      <c r="S110" s="7"/>
      <c r="T110" s="7"/>
      <c r="U110" s="7"/>
    </row>
    <row r="111" spans="16:21" x14ac:dyDescent="0.15">
      <c r="P111" s="7"/>
      <c r="Q111" s="7"/>
      <c r="R111" s="7"/>
      <c r="S111" s="7"/>
      <c r="T111" s="7"/>
      <c r="U111" s="7"/>
    </row>
    <row r="112" spans="16:21" x14ac:dyDescent="0.15">
      <c r="P112" s="7"/>
      <c r="Q112" s="7"/>
      <c r="R112" s="7"/>
      <c r="S112" s="7"/>
      <c r="T112" s="7"/>
      <c r="U112" s="7"/>
    </row>
    <row r="113" spans="16:21" x14ac:dyDescent="0.15">
      <c r="P113" s="7"/>
      <c r="Q113" s="7"/>
      <c r="R113" s="7"/>
      <c r="S113" s="7"/>
      <c r="T113" s="7"/>
      <c r="U113" s="7"/>
    </row>
    <row r="114" spans="16:21" x14ac:dyDescent="0.15">
      <c r="P114" s="7"/>
      <c r="Q114" s="7"/>
      <c r="R114" s="7"/>
      <c r="S114" s="7"/>
      <c r="T114" s="7"/>
      <c r="U114" s="7"/>
    </row>
    <row r="115" spans="16:21" x14ac:dyDescent="0.15">
      <c r="P115" s="7"/>
      <c r="Q115" s="7"/>
      <c r="R115" s="7"/>
      <c r="S115" s="7"/>
      <c r="T115" s="7"/>
      <c r="U115" s="7"/>
    </row>
    <row r="116" spans="16:21" x14ac:dyDescent="0.15">
      <c r="P116" s="7"/>
      <c r="Q116" s="7"/>
      <c r="R116" s="7"/>
      <c r="S116" s="7"/>
      <c r="T116" s="7"/>
      <c r="U116" s="7"/>
    </row>
    <row r="117" spans="16:21" x14ac:dyDescent="0.15">
      <c r="P117" s="7"/>
      <c r="Q117" s="7"/>
      <c r="R117" s="7"/>
      <c r="S117" s="7"/>
      <c r="T117" s="7"/>
      <c r="U117" s="7"/>
    </row>
    <row r="118" spans="16:21" x14ac:dyDescent="0.15">
      <c r="P118" s="7"/>
      <c r="Q118" s="7"/>
      <c r="R118" s="7"/>
      <c r="S118" s="7"/>
      <c r="T118" s="7"/>
      <c r="U118" s="7"/>
    </row>
    <row r="119" spans="16:21" x14ac:dyDescent="0.15">
      <c r="P119" s="7"/>
      <c r="Q119" s="7"/>
      <c r="R119" s="7"/>
      <c r="S119" s="7"/>
      <c r="T119" s="7"/>
      <c r="U119" s="7"/>
    </row>
    <row r="120" spans="16:21" x14ac:dyDescent="0.15">
      <c r="P120" s="7"/>
      <c r="Q120" s="7"/>
      <c r="R120" s="7"/>
      <c r="S120" s="7"/>
      <c r="T120" s="7"/>
      <c r="U120" s="7"/>
    </row>
    <row r="121" spans="16:21" x14ac:dyDescent="0.15">
      <c r="P121" s="7"/>
      <c r="Q121" s="7"/>
      <c r="R121" s="7"/>
      <c r="S121" s="7"/>
      <c r="T121" s="7"/>
      <c r="U121" s="7"/>
    </row>
    <row r="122" spans="16:21" x14ac:dyDescent="0.15">
      <c r="P122" s="7"/>
      <c r="Q122" s="7"/>
      <c r="R122" s="7"/>
      <c r="S122" s="7"/>
      <c r="T122" s="7"/>
      <c r="U122" s="7"/>
    </row>
    <row r="123" spans="16:21" x14ac:dyDescent="0.15">
      <c r="P123" s="7"/>
      <c r="Q123" s="7"/>
      <c r="R123" s="7"/>
      <c r="S123" s="7"/>
      <c r="T123" s="7"/>
      <c r="U123" s="7"/>
    </row>
    <row r="124" spans="16:21" x14ac:dyDescent="0.15">
      <c r="P124" s="7"/>
      <c r="Q124" s="7"/>
      <c r="R124" s="7"/>
      <c r="S124" s="7"/>
      <c r="T124" s="7"/>
      <c r="U124" s="7"/>
    </row>
    <row r="125" spans="16:21" x14ac:dyDescent="0.15">
      <c r="P125" s="7"/>
      <c r="Q125" s="7"/>
      <c r="R125" s="7"/>
      <c r="S125" s="7"/>
      <c r="T125" s="7"/>
      <c r="U125" s="7"/>
    </row>
    <row r="126" spans="16:21" x14ac:dyDescent="0.15">
      <c r="P126" s="7"/>
      <c r="Q126" s="7"/>
      <c r="R126" s="7"/>
      <c r="S126" s="7"/>
      <c r="T126" s="7"/>
      <c r="U126" s="7"/>
    </row>
    <row r="127" spans="16:21" x14ac:dyDescent="0.15">
      <c r="P127" s="7"/>
      <c r="Q127" s="7"/>
      <c r="R127" s="7"/>
      <c r="S127" s="7"/>
      <c r="T127" s="7"/>
      <c r="U127" s="7"/>
    </row>
    <row r="128" spans="16:21" x14ac:dyDescent="0.15">
      <c r="P128" s="7"/>
      <c r="Q128" s="7"/>
      <c r="R128" s="7"/>
      <c r="S128" s="7"/>
      <c r="T128" s="7"/>
      <c r="U128" s="7"/>
    </row>
    <row r="129" spans="16:21" x14ac:dyDescent="0.15">
      <c r="P129" s="7"/>
      <c r="Q129" s="7"/>
      <c r="R129" s="7"/>
      <c r="S129" s="7"/>
      <c r="T129" s="7"/>
      <c r="U129" s="7"/>
    </row>
    <row r="130" spans="16:21" x14ac:dyDescent="0.15">
      <c r="P130" s="7"/>
      <c r="Q130" s="7"/>
      <c r="R130" s="7"/>
      <c r="S130" s="7"/>
      <c r="T130" s="7"/>
      <c r="U130" s="7"/>
    </row>
    <row r="131" spans="16:21" x14ac:dyDescent="0.15">
      <c r="P131" s="7"/>
      <c r="Q131" s="7"/>
      <c r="R131" s="7"/>
      <c r="S131" s="7"/>
      <c r="T131" s="7"/>
      <c r="U131" s="7"/>
    </row>
    <row r="132" spans="16:21" x14ac:dyDescent="0.15">
      <c r="P132" s="7"/>
      <c r="Q132" s="7"/>
      <c r="R132" s="7"/>
      <c r="S132" s="7"/>
      <c r="T132" s="7"/>
      <c r="U132" s="7"/>
    </row>
    <row r="133" spans="16:21" x14ac:dyDescent="0.15">
      <c r="P133" s="7"/>
      <c r="Q133" s="7"/>
      <c r="R133" s="7"/>
      <c r="S133" s="7"/>
      <c r="T133" s="7"/>
      <c r="U133" s="7"/>
    </row>
    <row r="134" spans="16:21" x14ac:dyDescent="0.15">
      <c r="P134" s="7"/>
      <c r="Q134" s="7"/>
      <c r="R134" s="7"/>
      <c r="S134" s="7"/>
      <c r="T134" s="7"/>
      <c r="U134" s="7"/>
    </row>
    <row r="135" spans="16:21" x14ac:dyDescent="0.15">
      <c r="P135" s="7"/>
      <c r="Q135" s="7"/>
      <c r="R135" s="7"/>
      <c r="S135" s="7"/>
      <c r="T135" s="7"/>
      <c r="U135" s="7"/>
    </row>
    <row r="136" spans="16:21" x14ac:dyDescent="0.15">
      <c r="P136" s="7"/>
      <c r="Q136" s="7"/>
      <c r="R136" s="7"/>
      <c r="S136" s="7"/>
      <c r="T136" s="7"/>
      <c r="U136" s="7"/>
    </row>
  </sheetData>
  <mergeCells count="19">
    <mergeCell ref="R32:V32"/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  <mergeCell ref="A1:V1"/>
    <mergeCell ref="V3:V5"/>
    <mergeCell ref="F5:G5"/>
    <mergeCell ref="L5:M5"/>
    <mergeCell ref="R5:S5"/>
    <mergeCell ref="J4:N4"/>
    <mergeCell ref="P3:T3"/>
    <mergeCell ref="P4:T4"/>
  </mergeCells>
  <phoneticPr fontId="5"/>
  <printOptions horizontalCentered="1"/>
  <pageMargins left="0.39370078740157483" right="0.39370078740157483" top="0.51181102362204722" bottom="0.39370078740157483" header="0.19685039370078741" footer="0.19685039370078741"/>
  <pageSetup paperSize="9" scale="77" orientation="landscape" blackAndWhite="1" r:id="rId1"/>
  <headerFooter alignWithMargins="0">
    <oddFooter xml:space="preserve">&amp;C&amp;"ＭＳ ゴシック,太字"&amp;18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9.地区別</vt:lpstr>
      <vt:lpstr>10.小分類</vt:lpstr>
      <vt:lpstr>(参考)</vt:lpstr>
      <vt:lpstr>'(参考)'!Print_Area</vt:lpstr>
      <vt:lpstr>'1.全体'!Print_Area</vt:lpstr>
      <vt:lpstr>'10.小分類'!Print_Area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'9.地区別'!Print_Area</vt:lpstr>
    </vt:vector>
  </TitlesOfParts>
  <Company>企画部企画調整担当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高松晃弘</cp:lastModifiedBy>
  <cp:lastPrinted>2021-03-10T00:27:49Z</cp:lastPrinted>
  <dcterms:created xsi:type="dcterms:W3CDTF">1998-09-22T15:00:21Z</dcterms:created>
  <dcterms:modified xsi:type="dcterms:W3CDTF">2021-03-10T02:25:33Z</dcterms:modified>
</cp:coreProperties>
</file>