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0.0.181\Redirects\konoma-ys\Downloads\"/>
    </mc:Choice>
  </mc:AlternateContent>
  <bookViews>
    <workbookView xWindow="0" yWindow="0" windowWidth="19035" windowHeight="9480"/>
  </bookViews>
  <sheets>
    <sheet name="中小企業" sheetId="1" r:id="rId1"/>
  </sheets>
  <definedNames>
    <definedName name="_xlnm.Print_Area" localSheetId="0">中小企業!$A$1:$AH$43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Y15" i="1" l="1"/>
  <c r="B18" i="1" l="1"/>
  <c r="D23" i="1" l="1"/>
  <c r="O23" i="1" s="1"/>
  <c r="AA23" i="1" s="1"/>
  <c r="AA19" i="1"/>
  <c r="O29" i="1" s="1"/>
  <c r="Z29" i="1" l="1"/>
  <c r="F36" i="1" l="1"/>
  <c r="P36" i="1" s="1"/>
  <c r="AA32" i="1"/>
  <c r="Z36" i="1" l="1"/>
  <c r="C42" i="1" l="1"/>
  <c r="V41" i="1" l="1"/>
</calcChain>
</file>

<file path=xl/sharedStrings.xml><?xml version="1.0" encoding="utf-8"?>
<sst xmlns="http://schemas.openxmlformats.org/spreadsheetml/2006/main" count="69" uniqueCount="52">
  <si>
    <t>円</t>
    <rPh sb="0" eb="1">
      <t>エン</t>
    </rPh>
    <phoneticPr fontId="3"/>
  </si>
  <si>
    <t>【B】</t>
    <phoneticPr fontId="3"/>
  </si>
  <si>
    <t>【A】</t>
    <phoneticPr fontId="3"/>
  </si>
  <si>
    <t>【C】</t>
    <phoneticPr fontId="3"/>
  </si>
  <si>
    <t>質問1：「中小企業」、「個人事業者」、「大企業」の中から、業態を選択してください。</t>
    <rPh sb="0" eb="2">
      <t>シツモン</t>
    </rPh>
    <rPh sb="5" eb="9">
      <t>チュウショウキギョウ</t>
    </rPh>
    <rPh sb="12" eb="17">
      <t>コジンジギョウシャ</t>
    </rPh>
    <rPh sb="20" eb="23">
      <t>ダイキギョウ</t>
    </rPh>
    <rPh sb="25" eb="26">
      <t>ナカ</t>
    </rPh>
    <rPh sb="29" eb="31">
      <t>ギョウタイ</t>
    </rPh>
    <rPh sb="32" eb="34">
      <t>センタク</t>
    </rPh>
    <phoneticPr fontId="3"/>
  </si>
  <si>
    <t>1日当たりの売上高…①</t>
    <rPh sb="1" eb="2">
      <t>ニチ</t>
    </rPh>
    <rPh sb="2" eb="3">
      <t>ア</t>
    </rPh>
    <rPh sb="6" eb="9">
      <t>ウリアゲダカ</t>
    </rPh>
    <phoneticPr fontId="3"/>
  </si>
  <si>
    <t>1日当たりの売上高…②</t>
    <rPh sb="1" eb="2">
      <t>ニチ</t>
    </rPh>
    <rPh sb="2" eb="3">
      <t>ア</t>
    </rPh>
    <rPh sb="6" eb="9">
      <t>ウリアゲダカ</t>
    </rPh>
    <phoneticPr fontId="3"/>
  </si>
  <si>
    <t>円　⇒</t>
    <rPh sb="0" eb="1">
      <t>エン</t>
    </rPh>
    <phoneticPr fontId="3"/>
  </si>
  <si>
    <t>1日当たりの支援金額　⇒</t>
    <rPh sb="1" eb="2">
      <t>ニチ</t>
    </rPh>
    <rPh sb="2" eb="3">
      <t>ア</t>
    </rPh>
    <rPh sb="6" eb="10">
      <t>シエンキンガク</t>
    </rPh>
    <phoneticPr fontId="3"/>
  </si>
  <si>
    <t>日　＝</t>
    <rPh sb="0" eb="1">
      <t>ニチ</t>
    </rPh>
    <phoneticPr fontId="3"/>
  </si>
  <si>
    <t>円　×</t>
    <rPh sb="0" eb="1">
      <t>エン</t>
    </rPh>
    <phoneticPr fontId="3"/>
  </si>
  <si>
    <t>当該期間の支給金額</t>
    <rPh sb="0" eb="2">
      <t>トウガイ</t>
    </rPh>
    <rPh sb="2" eb="4">
      <t>キカン</t>
    </rPh>
    <rPh sb="5" eb="9">
      <t>シキュウキンガク</t>
    </rPh>
    <phoneticPr fontId="3"/>
  </si>
  <si>
    <t>※小数点以下切り上げ</t>
    <phoneticPr fontId="3"/>
  </si>
  <si>
    <t>支援金額…④</t>
    <rPh sb="0" eb="4">
      <t>シエンキンガク</t>
    </rPh>
    <phoneticPr fontId="3"/>
  </si>
  <si>
    <t>売上高合計額</t>
    <rPh sb="0" eb="3">
      <t>ウリアゲダカ</t>
    </rPh>
    <rPh sb="3" eb="6">
      <t>ゴウケイガク</t>
    </rPh>
    <phoneticPr fontId="3"/>
  </si>
  <si>
    <t>日数（土日祝含む）</t>
    <rPh sb="0" eb="2">
      <t>ニッスウ</t>
    </rPh>
    <rPh sb="3" eb="7">
      <t>ドニチシュクフク</t>
    </rPh>
    <phoneticPr fontId="3"/>
  </si>
  <si>
    <t>÷</t>
    <phoneticPr fontId="3"/>
  </si>
  <si>
    <t>日</t>
    <rPh sb="0" eb="1">
      <t>ニチ</t>
    </rPh>
    <phoneticPr fontId="3"/>
  </si>
  <si>
    <t>＝</t>
    <phoneticPr fontId="3"/>
  </si>
  <si>
    <t>×０．４＝</t>
  </si>
  <si>
    <t>店舗名</t>
    <rPh sb="0" eb="3">
      <t>テンポメイ</t>
    </rPh>
    <phoneticPr fontId="3"/>
  </si>
  <si>
    <t>【支給金額の計算手順】</t>
    <rPh sb="1" eb="5">
      <t>シキュウキンガク</t>
    </rPh>
    <rPh sb="6" eb="8">
      <t>ケイサン</t>
    </rPh>
    <rPh sb="8" eb="10">
      <t>テジュン</t>
    </rPh>
    <phoneticPr fontId="3"/>
  </si>
  <si>
    <t>●250,001円以上の場合</t>
    <rPh sb="8" eb="9">
      <t>エン</t>
    </rPh>
    <rPh sb="9" eb="11">
      <t>イジョウ</t>
    </rPh>
    <rPh sb="12" eb="14">
      <t>バアイ</t>
    </rPh>
    <phoneticPr fontId="3"/>
  </si>
  <si>
    <r>
      <t>1日当たりの</t>
    </r>
    <r>
      <rPr>
        <sz val="9"/>
        <color rgb="FFFF0000"/>
        <rFont val="游ゴシック"/>
        <family val="3"/>
        <charset val="128"/>
      </rPr>
      <t>減少額③</t>
    </r>
    <r>
      <rPr>
        <sz val="9"/>
        <color theme="1"/>
        <rFont val="游ゴシック"/>
        <family val="3"/>
        <charset val="128"/>
      </rPr>
      <t>に0.4をかけて1日当たりの支援金額を算出</t>
    </r>
    <rPh sb="1" eb="2">
      <t>ニチ</t>
    </rPh>
    <rPh sb="2" eb="3">
      <t>ア</t>
    </rPh>
    <rPh sb="6" eb="9">
      <t>ゲンショウガク</t>
    </rPh>
    <rPh sb="19" eb="20">
      <t>ニチ</t>
    </rPh>
    <rPh sb="20" eb="21">
      <t>ア</t>
    </rPh>
    <rPh sb="24" eb="28">
      <t>シエンキンガク</t>
    </rPh>
    <rPh sb="29" eb="31">
      <t>サンシュツ</t>
    </rPh>
    <phoneticPr fontId="3"/>
  </si>
  <si>
    <t>円</t>
    <rPh sb="0" eb="1">
      <t>エン</t>
    </rPh>
    <phoneticPr fontId="3"/>
  </si>
  <si>
    <t>※千円未満は切り上げ</t>
    <rPh sb="1" eb="5">
      <t>センエンミマン</t>
    </rPh>
    <phoneticPr fontId="3"/>
  </si>
  <si>
    <t>1日当たりの減少額…③</t>
    <rPh sb="1" eb="2">
      <t>ニチ</t>
    </rPh>
    <rPh sb="2" eb="3">
      <t>ア</t>
    </rPh>
    <rPh sb="6" eb="9">
      <t>ゲンショウガク</t>
    </rPh>
    <phoneticPr fontId="3"/>
  </si>
  <si>
    <t>中小企業・個人事業者</t>
    <rPh sb="0" eb="4">
      <t>チュウショウキギョウ</t>
    </rPh>
    <rPh sb="5" eb="10">
      <t>コジンジギョウシャ</t>
    </rPh>
    <phoneticPr fontId="3"/>
  </si>
  <si>
    <r>
      <t>■「中小企業」、「個人事業者」　</t>
    </r>
    <r>
      <rPr>
        <sz val="9"/>
        <color rgb="FFFF0000"/>
        <rFont val="游ゴシック"/>
        <family val="3"/>
        <charset val="128"/>
      </rPr>
      <t>※「大企業」の場合は「大企業」用シートを使用してください。</t>
    </r>
    <rPh sb="2" eb="6">
      <t>チュウショウキギョウ</t>
    </rPh>
    <rPh sb="9" eb="11">
      <t>コジン</t>
    </rPh>
    <rPh sb="11" eb="14">
      <t>ジギョウシャ</t>
    </rPh>
    <phoneticPr fontId="3"/>
  </si>
  <si>
    <t>※③＝①－②</t>
    <phoneticPr fontId="3"/>
  </si>
  <si>
    <t>【A】～【D】の該当金額</t>
    <rPh sb="8" eb="10">
      <t>ガイトウ</t>
    </rPh>
    <rPh sb="10" eb="12">
      <t>キンガク</t>
    </rPh>
    <phoneticPr fontId="3"/>
  </si>
  <si>
    <t>●100,000円以下の場合…１日当たりの支援金額【A】40,000円（定額）</t>
    <rPh sb="8" eb="9">
      <t>エン</t>
    </rPh>
    <rPh sb="9" eb="11">
      <t>イカ</t>
    </rPh>
    <rPh sb="12" eb="14">
      <t>バアイ</t>
    </rPh>
    <rPh sb="16" eb="17">
      <t>ニチ</t>
    </rPh>
    <rPh sb="17" eb="18">
      <t>ア</t>
    </rPh>
    <rPh sb="21" eb="24">
      <t>シエンキン</t>
    </rPh>
    <rPh sb="24" eb="25">
      <t>ガク</t>
    </rPh>
    <rPh sb="34" eb="35">
      <t>エン</t>
    </rPh>
    <rPh sb="36" eb="38">
      <t>テイガク</t>
    </rPh>
    <phoneticPr fontId="3"/>
  </si>
  <si>
    <t>1日当たりの売上高に0.4をかけて1日当たりの支援金額【B】を算出</t>
    <rPh sb="1" eb="2">
      <t>ニチ</t>
    </rPh>
    <rPh sb="2" eb="3">
      <t>ア</t>
    </rPh>
    <rPh sb="6" eb="9">
      <t>ウリアゲダカ</t>
    </rPh>
    <rPh sb="18" eb="19">
      <t>ニチ</t>
    </rPh>
    <rPh sb="19" eb="20">
      <t>ア</t>
    </rPh>
    <rPh sb="23" eb="27">
      <t>シエンキンガク</t>
    </rPh>
    <rPh sb="31" eb="33">
      <t>サンシュツ</t>
    </rPh>
    <phoneticPr fontId="3"/>
  </si>
  <si>
    <t>×０．４＝</t>
    <phoneticPr fontId="3"/>
  </si>
  <si>
    <t>◆減少額が250,000円以下の場合…１日当たりの支援金額【C】100,000円（定額）</t>
    <rPh sb="1" eb="4">
      <t>ゲンショウガク</t>
    </rPh>
    <rPh sb="12" eb="13">
      <t>エン</t>
    </rPh>
    <rPh sb="13" eb="15">
      <t>イカ</t>
    </rPh>
    <rPh sb="16" eb="18">
      <t>バアイ</t>
    </rPh>
    <phoneticPr fontId="3"/>
  </si>
  <si>
    <t>◆減少額が250,001円以上の場合</t>
    <rPh sb="1" eb="4">
      <t>ゲンショウガク</t>
    </rPh>
    <rPh sb="13" eb="15">
      <t>イジョウ</t>
    </rPh>
    <rPh sb="16" eb="18">
      <t>バアイ</t>
    </rPh>
    <phoneticPr fontId="3"/>
  </si>
  <si>
    <r>
      <rPr>
        <sz val="8"/>
        <rFont val="游ゴシック"/>
        <family val="3"/>
        <charset val="128"/>
      </rPr>
      <t>1日当たりの</t>
    </r>
    <r>
      <rPr>
        <sz val="8"/>
        <color theme="1"/>
        <rFont val="游ゴシック"/>
        <family val="3"/>
        <charset val="128"/>
      </rPr>
      <t>減少額…③</t>
    </r>
    <rPh sb="1" eb="2">
      <t>ニチ</t>
    </rPh>
    <rPh sb="2" eb="3">
      <t>ア</t>
    </rPh>
    <rPh sb="6" eb="9">
      <t>ゲンショウガク</t>
    </rPh>
    <phoneticPr fontId="3"/>
  </si>
  <si>
    <t>円　⇒【D】</t>
    <rPh sb="0" eb="1">
      <t>エン</t>
    </rPh>
    <phoneticPr fontId="3"/>
  </si>
  <si>
    <t>支給金額算出</t>
    <rPh sb="0" eb="2">
      <t>シキュウ</t>
    </rPh>
    <rPh sb="2" eb="4">
      <t>キンガク</t>
    </rPh>
    <rPh sb="4" eb="6">
      <t>サンシュツ</t>
    </rPh>
    <phoneticPr fontId="3"/>
  </si>
  <si>
    <t>●100,001円以上、250,000円以下の場合</t>
    <rPh sb="8" eb="9">
      <t>エン</t>
    </rPh>
    <rPh sb="9" eb="11">
      <t>イジョウ</t>
    </rPh>
    <rPh sb="19" eb="20">
      <t>エン</t>
    </rPh>
    <rPh sb="20" eb="22">
      <t>イカ</t>
    </rPh>
    <rPh sb="23" eb="25">
      <t>バアイ</t>
    </rPh>
    <phoneticPr fontId="3"/>
  </si>
  <si>
    <t>質問2：2019年又は2020年の6月の1日当たりの飲食業の売上高（消費税及び地方消費税を除く）はいくらですか？</t>
    <rPh sb="0" eb="2">
      <t>シツモン</t>
    </rPh>
    <rPh sb="8" eb="9">
      <t>ネン</t>
    </rPh>
    <rPh sb="9" eb="10">
      <t>マタ</t>
    </rPh>
    <rPh sb="15" eb="16">
      <t>ネン</t>
    </rPh>
    <rPh sb="18" eb="19">
      <t>ガツ</t>
    </rPh>
    <rPh sb="21" eb="22">
      <t>ニチ</t>
    </rPh>
    <rPh sb="22" eb="23">
      <t>ア</t>
    </rPh>
    <rPh sb="26" eb="29">
      <t>インショクギョウ</t>
    </rPh>
    <rPh sb="30" eb="33">
      <t>ウリアゲダカ</t>
    </rPh>
    <rPh sb="34" eb="37">
      <t>ショウヒゼイ</t>
    </rPh>
    <rPh sb="37" eb="38">
      <t>オヨ</t>
    </rPh>
    <rPh sb="39" eb="41">
      <t>チホウ</t>
    </rPh>
    <rPh sb="41" eb="44">
      <t>ショウヒゼイ</t>
    </rPh>
    <rPh sb="45" eb="46">
      <t>ノゾ</t>
    </rPh>
    <phoneticPr fontId="3"/>
  </si>
  <si>
    <t>2019年又は2020年の6月の売上</t>
    <rPh sb="4" eb="5">
      <t>ネン</t>
    </rPh>
    <rPh sb="5" eb="6">
      <t>マタ</t>
    </rPh>
    <rPh sb="11" eb="12">
      <t>ネン</t>
    </rPh>
    <rPh sb="14" eb="15">
      <t>ガツ</t>
    </rPh>
    <rPh sb="16" eb="18">
      <t>ウリアゲ</t>
    </rPh>
    <phoneticPr fontId="3"/>
  </si>
  <si>
    <t>円　÷　３０　＝</t>
    <rPh sb="0" eb="1">
      <t>エン</t>
    </rPh>
    <phoneticPr fontId="3"/>
  </si>
  <si>
    <t>営業開始から2021年5月31日までの</t>
    <rPh sb="0" eb="4">
      <t>エイギョウカイシ</t>
    </rPh>
    <rPh sb="10" eb="11">
      <t>ネン</t>
    </rPh>
    <rPh sb="12" eb="13">
      <t>ガツ</t>
    </rPh>
    <rPh sb="15" eb="16">
      <t>ニチ</t>
    </rPh>
    <phoneticPr fontId="3"/>
  </si>
  <si>
    <t>☆2020年6月2日以降に営業を始めた方は次の計算式により、1日当たりの売上高①を算出してください。</t>
    <rPh sb="5" eb="6">
      <t>ネン</t>
    </rPh>
    <rPh sb="7" eb="8">
      <t>ガツ</t>
    </rPh>
    <rPh sb="9" eb="10">
      <t>ニチ</t>
    </rPh>
    <rPh sb="10" eb="12">
      <t>イコウ</t>
    </rPh>
    <rPh sb="13" eb="15">
      <t>エイギョウ</t>
    </rPh>
    <rPh sb="16" eb="17">
      <t>ハジ</t>
    </rPh>
    <rPh sb="19" eb="20">
      <t>カタ</t>
    </rPh>
    <rPh sb="21" eb="22">
      <t>ツギ</t>
    </rPh>
    <rPh sb="23" eb="26">
      <t>ケイサンシキ</t>
    </rPh>
    <rPh sb="31" eb="32">
      <t>ニチ</t>
    </rPh>
    <rPh sb="36" eb="39">
      <t>ウリアゲダカ</t>
    </rPh>
    <rPh sb="41" eb="43">
      <t>サンシュツ</t>
    </rPh>
    <phoneticPr fontId="3"/>
  </si>
  <si>
    <t>営業開始日から2021年5月31日までの</t>
    <rPh sb="0" eb="5">
      <t>エイギョウカイシビ</t>
    </rPh>
    <rPh sb="11" eb="12">
      <t>ネン</t>
    </rPh>
    <rPh sb="13" eb="14">
      <t>ガツ</t>
    </rPh>
    <rPh sb="16" eb="17">
      <t>ニチ</t>
    </rPh>
    <phoneticPr fontId="3"/>
  </si>
  <si>
    <t>質問3：2019年又は2020年の6月の1日当たりの売上高と比較して、</t>
    <rPh sb="0" eb="2">
      <t>シツモン</t>
    </rPh>
    <phoneticPr fontId="3"/>
  </si>
  <si>
    <t>2021年の6月の1日当たりの売上高の減少額が250,000円以下ですか？</t>
    <phoneticPr fontId="3"/>
  </si>
  <si>
    <t>÷ ３０ ＝</t>
    <phoneticPr fontId="3"/>
  </si>
  <si>
    <t>協力日数</t>
    <rPh sb="0" eb="4">
      <t>キョウリョクニッスウ</t>
    </rPh>
    <phoneticPr fontId="3"/>
  </si>
  <si>
    <t>2021年の6月の1日当たりの飲食業の売上高を計算してください。</t>
    <rPh sb="4" eb="5">
      <t>ネン</t>
    </rPh>
    <rPh sb="7" eb="8">
      <t>ガツ</t>
    </rPh>
    <rPh sb="10" eb="11">
      <t>ニチ</t>
    </rPh>
    <rPh sb="11" eb="12">
      <t>ア</t>
    </rPh>
    <rPh sb="15" eb="18">
      <t>インショクギョウ</t>
    </rPh>
    <rPh sb="19" eb="22">
      <t>ウリアゲダカ</t>
    </rPh>
    <rPh sb="23" eb="25">
      <t>ケイサン</t>
    </rPh>
    <phoneticPr fontId="3"/>
  </si>
  <si>
    <t>2021年の6月の売上高</t>
    <rPh sb="11" eb="12">
      <t>ダカ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</si>
</sst>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_);[Red]\(#,##0\)"/>
    <numFmt numFmtId="178" formatCode="#,##0.0_ "/>
  </numFmts>
  <fonts count="22" x14ac:knownFonts="1">
    <font>
      <sz val="9"/>
      <color theme="1"/>
      <name val="Meiryo UI"/>
      <family val="2"/>
      <charset val="128"/>
    </font>
    <font>
      <sz val="9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6"/>
      <name val="Meiryo UI"/>
      <family val="2"/>
      <charset val="128"/>
    </font>
    <font>
      <sz val="9"/>
      <color rgb="FFFF0000"/>
      <name val="游ゴシック"/>
      <family val="3"/>
      <charset val="128"/>
    </font>
    <font>
      <sz val="11"/>
      <color rgb="FFFF0000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8"/>
      <color rgb="FFFF0000"/>
      <name val="游ゴシック"/>
      <family val="3"/>
      <charset val="128"/>
    </font>
    <font>
      <sz val="8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sz val="16"/>
      <color theme="1"/>
      <name val="Meiryo UI"/>
      <family val="2"/>
      <charset val="128"/>
    </font>
    <font>
      <sz val="9"/>
      <color rgb="FF00B0F0"/>
      <name val="游ゴシック"/>
      <family val="3"/>
      <charset val="128"/>
    </font>
    <font>
      <sz val="11"/>
      <color rgb="FF00B0F0"/>
      <name val="游ゴシック"/>
      <family val="3"/>
      <charset val="128"/>
    </font>
    <font>
      <sz val="9"/>
      <name val="游ゴシック"/>
      <family val="3"/>
      <charset val="128"/>
    </font>
    <font>
      <sz val="11"/>
      <name val="游ゴシック"/>
      <family val="3"/>
      <charset val="128"/>
    </font>
    <font>
      <sz val="16"/>
      <color theme="1"/>
      <name val="游ゴシック"/>
      <family val="3"/>
      <charset val="128"/>
    </font>
    <font>
      <b/>
      <sz val="16"/>
      <color theme="0"/>
      <name val="游ゴシック"/>
      <family val="3"/>
      <charset val="128"/>
    </font>
    <font>
      <b/>
      <sz val="16"/>
      <color theme="0"/>
      <name val="Meiryo UI"/>
      <family val="2"/>
      <charset val="128"/>
    </font>
    <font>
      <b/>
      <sz val="9"/>
      <name val="游ゴシック"/>
      <family val="3"/>
      <charset val="128"/>
    </font>
    <font>
      <b/>
      <sz val="11"/>
      <name val="游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5" fillId="0" borderId="8" xfId="0" applyFont="1" applyBorder="1">
      <alignment vertical="center"/>
    </xf>
    <xf numFmtId="0" fontId="1" fillId="0" borderId="21" xfId="0" applyFont="1" applyBorder="1">
      <alignment vertical="center"/>
    </xf>
    <xf numFmtId="0" fontId="4" fillId="0" borderId="0" xfId="0" applyFont="1" applyBorder="1">
      <alignment vertical="center"/>
    </xf>
    <xf numFmtId="0" fontId="1" fillId="0" borderId="22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7" fillId="0" borderId="0" xfId="0" applyFont="1">
      <alignment vertical="center"/>
    </xf>
    <xf numFmtId="0" fontId="1" fillId="4" borderId="4" xfId="0" applyFont="1" applyFill="1" applyBorder="1">
      <alignment vertical="center"/>
    </xf>
    <xf numFmtId="0" fontId="1" fillId="4" borderId="5" xfId="0" applyFont="1" applyFill="1" applyBorder="1">
      <alignment vertical="center"/>
    </xf>
    <xf numFmtId="0" fontId="1" fillId="4" borderId="6" xfId="0" applyFont="1" applyFill="1" applyBorder="1">
      <alignment vertical="center"/>
    </xf>
    <xf numFmtId="0" fontId="1" fillId="4" borderId="8" xfId="0" applyFont="1" applyFill="1" applyBorder="1">
      <alignment vertical="center"/>
    </xf>
    <xf numFmtId="0" fontId="1" fillId="4" borderId="9" xfId="0" applyFont="1" applyFill="1" applyBorder="1">
      <alignment vertical="center"/>
    </xf>
    <xf numFmtId="0" fontId="1" fillId="4" borderId="10" xfId="0" applyFont="1" applyFill="1" applyBorder="1">
      <alignment vertical="center"/>
    </xf>
    <xf numFmtId="0" fontId="1" fillId="4" borderId="11" xfId="0" applyFont="1" applyFill="1" applyBorder="1">
      <alignment vertical="center"/>
    </xf>
    <xf numFmtId="0" fontId="1" fillId="4" borderId="12" xfId="0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0" borderId="21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22" xfId="0" applyFont="1" applyBorder="1">
      <alignment vertical="center"/>
    </xf>
    <xf numFmtId="0" fontId="9" fillId="0" borderId="0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center"/>
    </xf>
    <xf numFmtId="0" fontId="8" fillId="0" borderId="16" xfId="0" applyFont="1" applyBorder="1">
      <alignment vertical="center"/>
    </xf>
    <xf numFmtId="0" fontId="8" fillId="0" borderId="17" xfId="0" applyFont="1" applyBorder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0" xfId="0" applyFont="1" applyBorder="1" applyAlignment="1">
      <alignment vertical="top"/>
    </xf>
    <xf numFmtId="0" fontId="15" fillId="4" borderId="4" xfId="0" applyFont="1" applyFill="1" applyBorder="1">
      <alignment vertical="center"/>
    </xf>
    <xf numFmtId="0" fontId="16" fillId="0" borderId="0" xfId="0" applyFont="1">
      <alignment vertical="center"/>
    </xf>
    <xf numFmtId="0" fontId="10" fillId="0" borderId="0" xfId="0" applyFont="1">
      <alignment vertical="center"/>
    </xf>
    <xf numFmtId="0" fontId="17" fillId="0" borderId="0" xfId="0" applyFont="1">
      <alignment vertical="center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20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7" fillId="0" borderId="0" xfId="0" applyFont="1" applyBorder="1" applyAlignment="1">
      <alignment vertical="center"/>
    </xf>
    <xf numFmtId="0" fontId="15" fillId="4" borderId="7" xfId="0" applyFont="1" applyFill="1" applyBorder="1">
      <alignment vertical="center"/>
    </xf>
    <xf numFmtId="0" fontId="15" fillId="4" borderId="11" xfId="0" applyFont="1" applyFill="1" applyBorder="1">
      <alignment vertical="center"/>
    </xf>
    <xf numFmtId="0" fontId="18" fillId="6" borderId="24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176" fontId="11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12" fillId="0" borderId="30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7" fontId="2" fillId="3" borderId="1" xfId="0" applyNumberFormat="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177" fontId="2" fillId="3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176" fontId="21" fillId="0" borderId="2" xfId="0" applyNumberFormat="1" applyFont="1" applyFill="1" applyBorder="1" applyAlignment="1">
      <alignment horizontal="center" vertical="center"/>
    </xf>
    <xf numFmtId="176" fontId="21" fillId="0" borderId="3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88347</xdr:colOff>
      <xdr:row>32</xdr:row>
      <xdr:rowOff>53423</xdr:rowOff>
    </xdr:from>
    <xdr:to>
      <xdr:col>33</xdr:col>
      <xdr:colOff>59773</xdr:colOff>
      <xdr:row>33</xdr:row>
      <xdr:rowOff>196298</xdr:rowOff>
    </xdr:to>
    <xdr:sp macro="" textlink="">
      <xdr:nvSpPr>
        <xdr:cNvPr id="4" name="四角形吹き出し 3"/>
        <xdr:cNvSpPr/>
      </xdr:nvSpPr>
      <xdr:spPr>
        <a:xfrm>
          <a:off x="4279347" y="6132858"/>
          <a:ext cx="1884709" cy="457614"/>
        </a:xfrm>
        <a:prstGeom prst="wedgeRectCallout">
          <a:avLst>
            <a:gd name="adj1" fmla="val 12144"/>
            <a:gd name="adj2" fmla="val 85563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左記の数字が</a:t>
          </a:r>
          <a:r>
            <a:rPr kumimoji="1" lang="en-US" altLang="ja-JP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200,000</a:t>
          </a:r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円を超える場合は、</a:t>
          </a:r>
          <a:r>
            <a:rPr kumimoji="1" lang="en-US" altLang="ja-JP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200,000</a:t>
          </a:r>
          <a:r>
            <a:rPr kumimoji="1" lang="ja-JP" altLang="en-US" sz="8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円と記載</a:t>
          </a:r>
        </a:p>
      </xdr:txBody>
    </xdr:sp>
    <xdr:clientData/>
  </xdr:twoCellAnchor>
  <xdr:twoCellAnchor>
    <xdr:from>
      <xdr:col>14</xdr:col>
      <xdr:colOff>11425</xdr:colOff>
      <xdr:row>0</xdr:row>
      <xdr:rowOff>46383</xdr:rowOff>
    </xdr:from>
    <xdr:to>
      <xdr:col>21</xdr:col>
      <xdr:colOff>66895</xdr:colOff>
      <xdr:row>1</xdr:row>
      <xdr:rowOff>8283</xdr:rowOff>
    </xdr:to>
    <xdr:sp macro="" textlink="">
      <xdr:nvSpPr>
        <xdr:cNvPr id="5" name="正方形/長方形 4"/>
        <xdr:cNvSpPr/>
      </xdr:nvSpPr>
      <xdr:spPr>
        <a:xfrm>
          <a:off x="2562468" y="46383"/>
          <a:ext cx="1330992" cy="28492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u="sng">
              <a:solidFill>
                <a:sysClr val="windowText" lastClr="000000"/>
              </a:solidFill>
            </a:rPr>
            <a:t>特定措置区域用</a:t>
          </a:r>
        </a:p>
      </xdr:txBody>
    </xdr:sp>
    <xdr:clientData/>
  </xdr:twoCellAnchor>
  <xdr:twoCellAnchor>
    <xdr:from>
      <xdr:col>28</xdr:col>
      <xdr:colOff>114300</xdr:colOff>
      <xdr:row>0</xdr:row>
      <xdr:rowOff>47625</xdr:rowOff>
    </xdr:from>
    <xdr:to>
      <xdr:col>34</xdr:col>
      <xdr:colOff>19050</xdr:colOff>
      <xdr:row>2</xdr:row>
      <xdr:rowOff>57150</xdr:rowOff>
    </xdr:to>
    <xdr:sp macro="" textlink="">
      <xdr:nvSpPr>
        <xdr:cNvPr id="6" name="正方形/長方形 5"/>
        <xdr:cNvSpPr/>
      </xdr:nvSpPr>
      <xdr:spPr>
        <a:xfrm>
          <a:off x="5181600" y="47625"/>
          <a:ext cx="990600" cy="381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＜様式１＞</a:t>
          </a:r>
        </a:p>
      </xdr:txBody>
    </xdr:sp>
    <xdr:clientData/>
  </xdr:twoCellAnchor>
  <xdr:twoCellAnchor>
    <xdr:from>
      <xdr:col>20</xdr:col>
      <xdr:colOff>169551</xdr:colOff>
      <xdr:row>0</xdr:row>
      <xdr:rowOff>30695</xdr:rowOff>
    </xdr:from>
    <xdr:to>
      <xdr:col>26</xdr:col>
      <xdr:colOff>66334</xdr:colOff>
      <xdr:row>2</xdr:row>
      <xdr:rowOff>137151</xdr:rowOff>
    </xdr:to>
    <xdr:sp macro="" textlink="">
      <xdr:nvSpPr>
        <xdr:cNvPr id="7" name="正方形/長方形 6"/>
        <xdr:cNvSpPr/>
      </xdr:nvSpPr>
      <xdr:spPr>
        <a:xfrm>
          <a:off x="3813899" y="30695"/>
          <a:ext cx="1081196" cy="479173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t">
          <a:noAutofit/>
        </a:bodyPr>
        <a:lstStyle/>
        <a:p>
          <a:pPr algn="ctr">
            <a:spcAft>
              <a:spcPts val="0"/>
            </a:spcAft>
          </a:pPr>
          <a:r>
            <a:rPr lang="ja-JP" sz="140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【６月分】</a:t>
          </a:r>
          <a:endParaRPr lang="ja-JP" sz="120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36</xdr:col>
      <xdr:colOff>5857</xdr:colOff>
      <xdr:row>0</xdr:row>
      <xdr:rowOff>209550</xdr:rowOff>
    </xdr:from>
    <xdr:to>
      <xdr:col>57</xdr:col>
      <xdr:colOff>148477</xdr:colOff>
      <xdr:row>4</xdr:row>
      <xdr:rowOff>161925</xdr:rowOff>
    </xdr:to>
    <xdr:sp macro="" textlink="">
      <xdr:nvSpPr>
        <xdr:cNvPr id="8" name="角丸四角形 7"/>
        <xdr:cNvSpPr/>
      </xdr:nvSpPr>
      <xdr:spPr>
        <a:xfrm>
          <a:off x="6616207" y="209550"/>
          <a:ext cx="3943095" cy="6572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黄色のセルを入力ください。</a:t>
          </a:r>
          <a:endParaRPr kumimoji="1" lang="en-US" altLang="ja-JP" sz="1200" b="1">
            <a:solidFill>
              <a:schemeClr val="bg1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200" b="1">
              <a:solidFill>
                <a:schemeClr val="bg1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黄色のセル以外は自動計算となっています。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4"/>
  <sheetViews>
    <sheetView tabSelected="1" view="pageBreakPreview" zoomScaleNormal="100" zoomScaleSheetLayoutView="100" workbookViewId="0">
      <selection activeCell="O3" sqref="O3:AG3"/>
    </sheetView>
  </sheetViews>
  <sheetFormatPr defaultColWidth="2.7109375" defaultRowHeight="18.75" x14ac:dyDescent="0.2"/>
  <cols>
    <col min="1" max="24" width="2.7109375" style="2"/>
    <col min="25" max="25" width="4.140625" style="2" customWidth="1"/>
    <col min="26" max="26" width="2.7109375" style="2" customWidth="1"/>
    <col min="27" max="16384" width="2.7109375" style="2"/>
  </cols>
  <sheetData>
    <row r="1" spans="1:34" s="64" customFormat="1" ht="25.5" x14ac:dyDescent="0.2">
      <c r="A1" s="73" t="s">
        <v>27</v>
      </c>
      <c r="B1" s="74"/>
      <c r="C1" s="74"/>
      <c r="D1" s="74"/>
      <c r="E1" s="74"/>
      <c r="F1" s="74"/>
      <c r="G1" s="74"/>
      <c r="H1" s="74"/>
      <c r="I1" s="75"/>
      <c r="J1" s="75"/>
      <c r="K1" s="75"/>
      <c r="L1" s="76"/>
      <c r="AA1" s="70"/>
      <c r="AB1" s="70"/>
      <c r="AC1" s="70"/>
      <c r="AD1" s="70"/>
      <c r="AE1" s="70"/>
      <c r="AF1" s="70"/>
      <c r="AG1" s="70"/>
      <c r="AH1" s="70"/>
    </row>
    <row r="2" spans="1:34" ht="3.95" customHeight="1" x14ac:dyDescent="0.2"/>
    <row r="3" spans="1:34" x14ac:dyDescent="0.2">
      <c r="A3" s="36" t="s">
        <v>21</v>
      </c>
      <c r="J3" s="78" t="s">
        <v>20</v>
      </c>
      <c r="K3" s="79"/>
      <c r="L3" s="79"/>
      <c r="M3" s="79"/>
      <c r="N3" s="79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</row>
    <row r="4" spans="1:34" ht="8.1" customHeight="1" x14ac:dyDescent="0.2"/>
    <row r="5" spans="1:34" s="1" customFormat="1" ht="15.75" x14ac:dyDescent="0.2">
      <c r="A5" s="37" t="s">
        <v>4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9"/>
    </row>
    <row r="6" spans="1:34" s="65" customFormat="1" ht="15.75" x14ac:dyDescent="0.2">
      <c r="A6" s="65" t="s">
        <v>28</v>
      </c>
    </row>
    <row r="7" spans="1:34" s="1" customFormat="1" ht="15.75" x14ac:dyDescent="0.2">
      <c r="B7" s="61" t="s">
        <v>40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9"/>
    </row>
    <row r="8" spans="1:34" s="45" customFormat="1" ht="13.5" thickBot="1" x14ac:dyDescent="0.25">
      <c r="B8" s="63" t="s">
        <v>41</v>
      </c>
      <c r="O8" s="45" t="s">
        <v>5</v>
      </c>
    </row>
    <row r="9" spans="1:34" ht="19.5" thickBot="1" x14ac:dyDescent="0.25">
      <c r="B9" s="87"/>
      <c r="C9" s="88"/>
      <c r="D9" s="88"/>
      <c r="E9" s="88"/>
      <c r="F9" s="88"/>
      <c r="G9" s="89"/>
      <c r="H9" s="62" t="s">
        <v>42</v>
      </c>
      <c r="O9" s="90" t="str">
        <f>IF(ISBLANK(B9),"",ROUNDUP(B9/30,0))</f>
        <v/>
      </c>
      <c r="P9" s="91"/>
      <c r="Q9" s="91"/>
      <c r="R9" s="91"/>
      <c r="S9" s="91"/>
      <c r="T9" s="92"/>
      <c r="U9" s="2" t="s">
        <v>0</v>
      </c>
    </row>
    <row r="10" spans="1:34" s="45" customFormat="1" ht="12.75" x14ac:dyDescent="0.2">
      <c r="O10" s="46" t="s">
        <v>12</v>
      </c>
    </row>
    <row r="11" spans="1:34" ht="3.95" customHeight="1" x14ac:dyDescent="0.2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26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6"/>
    </row>
    <row r="12" spans="1:34" s="1" customFormat="1" ht="15.75" x14ac:dyDescent="0.2">
      <c r="B12" s="27"/>
      <c r="C12" s="67" t="s">
        <v>44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8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9"/>
    </row>
    <row r="13" spans="1:34" s="45" customFormat="1" ht="12.75" x14ac:dyDescent="0.2">
      <c r="B13" s="47"/>
      <c r="C13" s="69" t="s">
        <v>43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69" t="s">
        <v>45</v>
      </c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9"/>
    </row>
    <row r="14" spans="1:34" s="45" customFormat="1" ht="13.5" thickBot="1" x14ac:dyDescent="0.25">
      <c r="B14" s="47"/>
      <c r="C14" s="48" t="s">
        <v>14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 t="s">
        <v>15</v>
      </c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 t="s">
        <v>5</v>
      </c>
      <c r="Z14" s="48"/>
      <c r="AA14" s="48"/>
      <c r="AB14" s="48"/>
      <c r="AC14" s="48"/>
      <c r="AD14" s="48"/>
      <c r="AE14" s="48"/>
      <c r="AF14" s="49"/>
    </row>
    <row r="15" spans="1:34" ht="19.5" thickBot="1" x14ac:dyDescent="0.25">
      <c r="B15" s="30"/>
      <c r="C15" s="87"/>
      <c r="D15" s="88"/>
      <c r="E15" s="88"/>
      <c r="F15" s="88"/>
      <c r="G15" s="88"/>
      <c r="H15" s="89"/>
      <c r="I15" s="14" t="s">
        <v>0</v>
      </c>
      <c r="J15" s="86" t="s">
        <v>16</v>
      </c>
      <c r="K15" s="86"/>
      <c r="L15" s="86"/>
      <c r="M15" s="96"/>
      <c r="N15" s="87"/>
      <c r="O15" s="88"/>
      <c r="P15" s="88"/>
      <c r="Q15" s="88"/>
      <c r="R15" s="88"/>
      <c r="S15" s="89"/>
      <c r="T15" s="14" t="s">
        <v>17</v>
      </c>
      <c r="U15" s="86" t="s">
        <v>18</v>
      </c>
      <c r="V15" s="86"/>
      <c r="W15" s="86"/>
      <c r="X15" s="34"/>
      <c r="Y15" s="90" t="str">
        <f>IF(ISBLANK(C15),"",IF(ISBLANK(N15),"",ROUNDUP(C15/N15,0)))</f>
        <v/>
      </c>
      <c r="Z15" s="91"/>
      <c r="AA15" s="91"/>
      <c r="AB15" s="91"/>
      <c r="AC15" s="91"/>
      <c r="AD15" s="92"/>
      <c r="AE15" s="58" t="s">
        <v>24</v>
      </c>
      <c r="AF15" s="31"/>
    </row>
    <row r="16" spans="1:34" s="45" customFormat="1" ht="12.75" x14ac:dyDescent="0.2">
      <c r="B16" s="47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50" t="s">
        <v>12</v>
      </c>
      <c r="Z16" s="48"/>
      <c r="AA16" s="48"/>
      <c r="AB16" s="48"/>
      <c r="AC16" s="48"/>
      <c r="AD16" s="48"/>
      <c r="AE16" s="48"/>
      <c r="AF16" s="49"/>
    </row>
    <row r="17" spans="2:33" ht="3.95" customHeight="1" x14ac:dyDescent="0.2"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32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9"/>
    </row>
    <row r="18" spans="2:33" s="33" customFormat="1" ht="8.1" customHeight="1" thickBot="1" x14ac:dyDescent="0.25">
      <c r="B18" s="33" t="str">
        <f>IF(O9&lt;&gt;"",O9,IF(Y15&lt;&gt;"",Y15,""))</f>
        <v/>
      </c>
    </row>
    <row r="19" spans="2:33" ht="19.5" thickBot="1" x14ac:dyDescent="0.25">
      <c r="B19" s="62" t="s">
        <v>31</v>
      </c>
      <c r="Z19" s="3" t="s">
        <v>2</v>
      </c>
      <c r="AA19" s="93" t="str">
        <f>IF(B18="","",IF(B18&lt;=100000,40000,""))</f>
        <v/>
      </c>
      <c r="AB19" s="94"/>
      <c r="AC19" s="94"/>
      <c r="AD19" s="94"/>
      <c r="AE19" s="94"/>
      <c r="AF19" s="95"/>
      <c r="AG19" s="2" t="s">
        <v>0</v>
      </c>
    </row>
    <row r="20" spans="2:33" x14ac:dyDescent="0.2">
      <c r="B20" s="62" t="s">
        <v>39</v>
      </c>
    </row>
    <row r="21" spans="2:33" s="1" customFormat="1" ht="15.75" x14ac:dyDescent="0.2">
      <c r="D21" s="1" t="s">
        <v>32</v>
      </c>
      <c r="V21" s="12"/>
      <c r="W21" s="13"/>
      <c r="X21" s="13"/>
      <c r="Y21" s="13"/>
      <c r="Z21" s="13"/>
      <c r="AA21" s="13"/>
      <c r="AB21" s="13"/>
      <c r="AC21" s="13"/>
      <c r="AD21" s="13"/>
      <c r="AE21" s="13"/>
    </row>
    <row r="22" spans="2:33" s="45" customFormat="1" ht="13.5" thickBot="1" x14ac:dyDescent="0.25">
      <c r="D22" s="45" t="s">
        <v>5</v>
      </c>
      <c r="O22" s="45" t="s">
        <v>8</v>
      </c>
      <c r="R22" s="51"/>
      <c r="S22" s="52"/>
      <c r="T22" s="52"/>
      <c r="U22" s="52"/>
      <c r="V22" s="52"/>
      <c r="W22" s="52"/>
      <c r="X22" s="52"/>
      <c r="Y22" s="52"/>
      <c r="Z22" s="52"/>
      <c r="AA22" s="53"/>
      <c r="AB22" s="53"/>
    </row>
    <row r="23" spans="2:33" ht="19.5" thickBot="1" x14ac:dyDescent="0.25">
      <c r="D23" s="97" t="str">
        <f>IF(B18="","",IF(100001&lt;=B18,IF(B18&lt;=250000,B18,""),""))</f>
        <v/>
      </c>
      <c r="E23" s="98"/>
      <c r="F23" s="98"/>
      <c r="G23" s="98"/>
      <c r="H23" s="98"/>
      <c r="I23" s="99"/>
      <c r="J23" s="35" t="s">
        <v>0</v>
      </c>
      <c r="K23" s="106" t="s">
        <v>33</v>
      </c>
      <c r="L23" s="106"/>
      <c r="M23" s="106"/>
      <c r="N23" s="96"/>
      <c r="O23" s="100" t="str">
        <f>IF(B18="","",IF(D23&lt;&gt;"",D23*0.4,""))</f>
        <v/>
      </c>
      <c r="P23" s="101"/>
      <c r="Q23" s="101"/>
      <c r="R23" s="101"/>
      <c r="S23" s="101"/>
      <c r="T23" s="102"/>
      <c r="U23" s="2" t="s">
        <v>7</v>
      </c>
      <c r="V23" s="10"/>
      <c r="W23" s="10"/>
      <c r="X23" s="10"/>
      <c r="Y23" s="10"/>
      <c r="Z23" s="11" t="s">
        <v>1</v>
      </c>
      <c r="AA23" s="103" t="str">
        <f>IF(B18="","",IF(O23&lt;&gt;"",ROUNDUP(O23,-3),""))</f>
        <v/>
      </c>
      <c r="AB23" s="104"/>
      <c r="AC23" s="104"/>
      <c r="AD23" s="104"/>
      <c r="AE23" s="104"/>
      <c r="AF23" s="105"/>
      <c r="AG23" s="2" t="s">
        <v>0</v>
      </c>
    </row>
    <row r="24" spans="2:33" x14ac:dyDescent="0.2">
      <c r="B24" s="2" t="s">
        <v>22</v>
      </c>
      <c r="AA24" s="54" t="s">
        <v>25</v>
      </c>
      <c r="AB24" s="54"/>
    </row>
    <row r="25" spans="2:33" s="1" customFormat="1" ht="15.75" x14ac:dyDescent="0.2">
      <c r="D25" s="71" t="s">
        <v>46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1"/>
    </row>
    <row r="26" spans="2:33" s="1" customFormat="1" ht="15.75" x14ac:dyDescent="0.2">
      <c r="D26" s="42"/>
      <c r="E26" s="43"/>
      <c r="F26" s="72" t="s">
        <v>47</v>
      </c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</row>
    <row r="27" spans="2:33" s="1" customFormat="1" ht="15.75" x14ac:dyDescent="0.2">
      <c r="D27" s="66" t="s">
        <v>50</v>
      </c>
    </row>
    <row r="28" spans="2:33" s="45" customFormat="1" ht="13.5" thickBot="1" x14ac:dyDescent="0.25">
      <c r="D28" s="63" t="s">
        <v>51</v>
      </c>
      <c r="O28" s="45" t="s">
        <v>6</v>
      </c>
      <c r="Z28" s="63" t="s">
        <v>26</v>
      </c>
    </row>
    <row r="29" spans="2:33" ht="19.5" thickBot="1" x14ac:dyDescent="0.25">
      <c r="D29" s="87"/>
      <c r="E29" s="88"/>
      <c r="F29" s="88"/>
      <c r="G29" s="88"/>
      <c r="H29" s="88"/>
      <c r="I29" s="89"/>
      <c r="J29" s="35" t="s">
        <v>0</v>
      </c>
      <c r="K29" s="113" t="s">
        <v>48</v>
      </c>
      <c r="L29" s="113"/>
      <c r="M29" s="113"/>
      <c r="N29" s="114"/>
      <c r="O29" s="90" t="str">
        <f>IF(B18&lt;&gt;"",IF(AA19="",IF(AA23="",IF(ISBLANK(D29),"",ROUNDUP(D29/30,0)),""),""),"")</f>
        <v/>
      </c>
      <c r="P29" s="91"/>
      <c r="Q29" s="91"/>
      <c r="R29" s="91"/>
      <c r="S29" s="91"/>
      <c r="T29" s="92"/>
      <c r="U29" s="2" t="s">
        <v>7</v>
      </c>
      <c r="Z29" s="97" t="str">
        <f>IF(AA19="",IF(AA23="",IF(O29="","",B18-O29),""),"")</f>
        <v/>
      </c>
      <c r="AA29" s="98"/>
      <c r="AB29" s="98"/>
      <c r="AC29" s="98"/>
      <c r="AD29" s="98"/>
      <c r="AE29" s="99"/>
      <c r="AF29" s="2" t="s">
        <v>0</v>
      </c>
    </row>
    <row r="30" spans="2:33" s="45" customFormat="1" ht="12.75" x14ac:dyDescent="0.2">
      <c r="O30" s="46" t="s">
        <v>12</v>
      </c>
      <c r="Z30" s="46" t="s">
        <v>29</v>
      </c>
    </row>
    <row r="31" spans="2:33" ht="19.5" thickBot="1" x14ac:dyDescent="0.25">
      <c r="D31" s="62" t="s">
        <v>34</v>
      </c>
      <c r="Y31" s="45"/>
      <c r="Z31" s="45"/>
      <c r="AA31" s="45"/>
      <c r="AB31" s="45"/>
      <c r="AC31" s="45"/>
      <c r="AD31" s="45"/>
      <c r="AE31" s="45"/>
      <c r="AF31" s="45"/>
      <c r="AG31" s="45"/>
    </row>
    <row r="32" spans="2:33" ht="19.5" thickBot="1" x14ac:dyDescent="0.25">
      <c r="Z32" s="3" t="s">
        <v>3</v>
      </c>
      <c r="AA32" s="93" t="str">
        <f>IF(Z29="","",IF(Z29&lt;=250000,100000,""))</f>
        <v/>
      </c>
      <c r="AB32" s="94"/>
      <c r="AC32" s="94"/>
      <c r="AD32" s="94"/>
      <c r="AE32" s="94"/>
      <c r="AF32" s="95"/>
      <c r="AG32" s="2" t="s">
        <v>0</v>
      </c>
    </row>
    <row r="33" spans="2:32" ht="24.75" customHeight="1" x14ac:dyDescent="0.2">
      <c r="D33" s="2" t="s">
        <v>35</v>
      </c>
    </row>
    <row r="34" spans="2:32" s="1" customFormat="1" ht="15.75" x14ac:dyDescent="0.2">
      <c r="F34" s="1" t="s">
        <v>23</v>
      </c>
      <c r="W34" s="12"/>
      <c r="X34" s="12"/>
      <c r="Y34" s="13"/>
      <c r="Z34" s="13"/>
      <c r="AA34" s="13"/>
      <c r="AB34" s="13"/>
      <c r="AC34" s="13"/>
      <c r="AD34" s="13"/>
    </row>
    <row r="35" spans="2:32" s="45" customFormat="1" ht="13.5" thickBot="1" x14ac:dyDescent="0.25">
      <c r="F35" s="45" t="s">
        <v>36</v>
      </c>
      <c r="P35" s="45" t="s">
        <v>8</v>
      </c>
      <c r="S35" s="51"/>
      <c r="T35" s="52"/>
      <c r="U35" s="52"/>
      <c r="V35" s="52"/>
      <c r="W35" s="52"/>
      <c r="X35" s="52"/>
      <c r="Y35" s="52"/>
      <c r="Z35" s="55" t="s">
        <v>13</v>
      </c>
    </row>
    <row r="36" spans="2:32" ht="19.5" thickBot="1" x14ac:dyDescent="0.25">
      <c r="F36" s="90" t="str">
        <f>IF(Z29="","",IF(250001&lt;=Z29,Z29,""))</f>
        <v/>
      </c>
      <c r="G36" s="91"/>
      <c r="H36" s="91"/>
      <c r="I36" s="91"/>
      <c r="J36" s="92"/>
      <c r="K36" s="2" t="s">
        <v>0</v>
      </c>
      <c r="L36" s="106" t="s">
        <v>19</v>
      </c>
      <c r="M36" s="106"/>
      <c r="N36" s="106"/>
      <c r="O36" s="96"/>
      <c r="P36" s="100" t="str">
        <f>IF(F36="","",F36*0.4)</f>
        <v/>
      </c>
      <c r="Q36" s="101"/>
      <c r="R36" s="101"/>
      <c r="S36" s="101"/>
      <c r="T36" s="101"/>
      <c r="U36" s="102"/>
      <c r="V36" s="2" t="s">
        <v>37</v>
      </c>
      <c r="W36" s="10"/>
      <c r="X36" s="10"/>
      <c r="Y36" s="10"/>
      <c r="Z36" s="103" t="str">
        <f>IF(P36="","",IF(200000&lt;P36,200000,ROUNDUP(P36,-3)))</f>
        <v/>
      </c>
      <c r="AA36" s="104"/>
      <c r="AB36" s="104"/>
      <c r="AC36" s="104"/>
      <c r="AD36" s="104"/>
      <c r="AE36" s="105"/>
      <c r="AF36" s="2" t="s">
        <v>0</v>
      </c>
    </row>
    <row r="37" spans="2:32" s="45" customFormat="1" ht="12.75" x14ac:dyDescent="0.2">
      <c r="M37" s="46"/>
      <c r="Z37" s="53" t="s">
        <v>25</v>
      </c>
    </row>
    <row r="38" spans="2:32" s="59" customFormat="1" ht="19.5" thickBot="1" x14ac:dyDescent="0.25">
      <c r="AA38" s="60"/>
      <c r="AB38" s="60"/>
    </row>
    <row r="39" spans="2:32" ht="3.95" customHeight="1" thickTop="1" x14ac:dyDescent="0.2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</row>
    <row r="40" spans="2:32" s="1" customFormat="1" ht="16.5" thickBot="1" x14ac:dyDescent="0.25">
      <c r="B40" s="20"/>
      <c r="C40" s="68" t="s">
        <v>38</v>
      </c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48" t="s">
        <v>11</v>
      </c>
      <c r="Z40" s="21"/>
      <c r="AA40" s="21"/>
      <c r="AB40" s="21"/>
      <c r="AC40" s="21"/>
      <c r="AD40" s="21"/>
      <c r="AE40" s="21"/>
      <c r="AF40" s="22"/>
    </row>
    <row r="41" spans="2:32" s="45" customFormat="1" ht="13.5" customHeight="1" thickBot="1" x14ac:dyDescent="0.25">
      <c r="B41" s="56"/>
      <c r="C41" s="48" t="s">
        <v>30</v>
      </c>
      <c r="D41" s="48"/>
      <c r="E41" s="48"/>
      <c r="F41" s="48"/>
      <c r="G41" s="48"/>
      <c r="H41" s="48"/>
      <c r="I41" s="48"/>
      <c r="J41" s="48"/>
      <c r="K41" s="48"/>
      <c r="L41" s="48"/>
      <c r="M41" s="48" t="s">
        <v>49</v>
      </c>
      <c r="N41" s="48"/>
      <c r="O41" s="48"/>
      <c r="P41" s="48"/>
      <c r="Q41" s="48"/>
      <c r="R41" s="48"/>
      <c r="S41" s="48"/>
      <c r="T41" s="48"/>
      <c r="U41" s="48"/>
      <c r="V41" s="80" t="str">
        <f>IF(C42&lt;&gt;"",IF(ISBLANK(M42),"",C42*M42),"")</f>
        <v/>
      </c>
      <c r="W41" s="81"/>
      <c r="X41" s="81"/>
      <c r="Y41" s="81"/>
      <c r="Z41" s="81"/>
      <c r="AA41" s="81"/>
      <c r="AB41" s="81"/>
      <c r="AC41" s="81"/>
      <c r="AD41" s="82"/>
      <c r="AE41" s="48"/>
      <c r="AF41" s="57"/>
    </row>
    <row r="42" spans="2:32" ht="19.5" thickBot="1" x14ac:dyDescent="0.25">
      <c r="B42" s="18"/>
      <c r="C42" s="110" t="str">
        <f>IF(AA19&lt;&gt;"",AA19,IF(AA23&lt;&gt;"",AA23,IF(AA32&lt;&gt;"",AA32,IF(Z36&lt;&gt;"",Z36,""))))</f>
        <v/>
      </c>
      <c r="D42" s="111"/>
      <c r="E42" s="111"/>
      <c r="F42" s="111"/>
      <c r="G42" s="111"/>
      <c r="H42" s="112"/>
      <c r="I42" s="14" t="s">
        <v>10</v>
      </c>
      <c r="J42" s="14"/>
      <c r="K42" s="14"/>
      <c r="L42" s="14"/>
      <c r="M42" s="107">
        <v>20</v>
      </c>
      <c r="N42" s="108"/>
      <c r="O42" s="108"/>
      <c r="P42" s="108"/>
      <c r="Q42" s="108"/>
      <c r="R42" s="109"/>
      <c r="S42" s="14" t="s">
        <v>9</v>
      </c>
      <c r="T42" s="14"/>
      <c r="U42" s="14"/>
      <c r="V42" s="83"/>
      <c r="W42" s="84"/>
      <c r="X42" s="84"/>
      <c r="Y42" s="84"/>
      <c r="Z42" s="84"/>
      <c r="AA42" s="84"/>
      <c r="AB42" s="84"/>
      <c r="AC42" s="84"/>
      <c r="AD42" s="85"/>
      <c r="AE42" s="14" t="s">
        <v>0</v>
      </c>
      <c r="AF42" s="19"/>
    </row>
    <row r="43" spans="2:32" ht="3.95" customHeight="1" thickBot="1" x14ac:dyDescent="0.25">
      <c r="B43" s="23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5"/>
    </row>
    <row r="44" spans="2:32" ht="19.5" thickTop="1" x14ac:dyDescent="0.2">
      <c r="C44" s="14"/>
      <c r="D44" s="14"/>
      <c r="E44" s="14"/>
      <c r="F44" s="14"/>
      <c r="G44" s="14"/>
      <c r="H44" s="14"/>
      <c r="M44" s="14"/>
      <c r="N44" s="14"/>
      <c r="O44" s="14"/>
      <c r="P44" s="14"/>
      <c r="Q44" s="14"/>
      <c r="R44" s="14"/>
      <c r="Y44" s="14"/>
      <c r="Z44" s="14"/>
      <c r="AA44" s="14"/>
      <c r="AB44" s="14"/>
      <c r="AC44" s="14"/>
      <c r="AD44" s="14"/>
    </row>
  </sheetData>
  <mergeCells count="27">
    <mergeCell ref="M42:R42"/>
    <mergeCell ref="C42:H42"/>
    <mergeCell ref="O29:T29"/>
    <mergeCell ref="Z29:AE29"/>
    <mergeCell ref="K29:N29"/>
    <mergeCell ref="K23:N23"/>
    <mergeCell ref="F36:J36"/>
    <mergeCell ref="P36:U36"/>
    <mergeCell ref="Z36:AE36"/>
    <mergeCell ref="AA32:AF32"/>
    <mergeCell ref="L36:O36"/>
    <mergeCell ref="A1:L1"/>
    <mergeCell ref="O3:AG3"/>
    <mergeCell ref="J3:N3"/>
    <mergeCell ref="V41:AD42"/>
    <mergeCell ref="U15:W15"/>
    <mergeCell ref="B9:G9"/>
    <mergeCell ref="O9:T9"/>
    <mergeCell ref="AA19:AF19"/>
    <mergeCell ref="C15:H15"/>
    <mergeCell ref="N15:S15"/>
    <mergeCell ref="Y15:AD15"/>
    <mergeCell ref="J15:M15"/>
    <mergeCell ref="D23:I23"/>
    <mergeCell ref="O23:T23"/>
    <mergeCell ref="AA23:AF23"/>
    <mergeCell ref="D29:I29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&amp;C３－１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中小企業</vt:lpstr>
      <vt:lpstr>中小企業!Print_Area</vt:lpstr>
    </vt:vector>
  </TitlesOfParts>
  <Company>TOPPAN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WTD20110025</dc:creator>
  <cp:lastModifiedBy>木間洋輔</cp:lastModifiedBy>
  <cp:lastPrinted>2021-06-17T08:10:35Z</cp:lastPrinted>
  <dcterms:created xsi:type="dcterms:W3CDTF">2021-05-27T09:53:56Z</dcterms:created>
  <dcterms:modified xsi:type="dcterms:W3CDTF">2021-06-18T06:38:46Z</dcterms:modified>
</cp:coreProperties>
</file>