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900_災害対策本部\90　新型コロナ対応(受付)\04　感染症対策各種チーム\07_事業支援班（新）\02_飲食店等支援金\08_【まん防】【独自措置】\まん防\03 本申請\作業フォルダ\計算シート確認用\修正G\"/>
    </mc:Choice>
  </mc:AlternateContent>
  <bookViews>
    <workbookView xWindow="0" yWindow="0" windowWidth="15345" windowHeight="4470"/>
  </bookViews>
  <sheets>
    <sheet name="中小Ａ" sheetId="13" r:id="rId1"/>
  </sheets>
  <definedNames>
    <definedName name="_xlnm.Print_Area" localSheetId="0">中小Ａ!$A$1:$AJ$62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3" l="1"/>
  <c r="N22" i="13"/>
  <c r="K12" i="13" l="1"/>
  <c r="O12" i="13" l="1"/>
  <c r="AK25" i="13" s="1"/>
  <c r="AA27" i="13" s="1"/>
  <c r="D31" i="13" l="1"/>
  <c r="O31" i="13" s="1"/>
  <c r="AA31" i="13" s="1"/>
  <c r="O36" i="13" s="1"/>
  <c r="Z36" i="13" l="1"/>
  <c r="F43" i="13" s="1"/>
  <c r="P43" i="13" s="1"/>
  <c r="F47" i="13" l="1"/>
  <c r="P47" i="13" s="1"/>
  <c r="Z47" i="13" s="1"/>
  <c r="Z43" i="13"/>
  <c r="AK51" i="13" l="1"/>
  <c r="AA50" i="13" s="1"/>
  <c r="AA39" i="13" s="1"/>
  <c r="C56" i="13" s="1"/>
  <c r="W56" i="13" s="1"/>
  <c r="C60" i="13" s="1"/>
  <c r="W60" i="13" s="1"/>
  <c r="V56" i="13" l="1"/>
</calcChain>
</file>

<file path=xl/sharedStrings.xml><?xml version="1.0" encoding="utf-8"?>
<sst xmlns="http://schemas.openxmlformats.org/spreadsheetml/2006/main" count="108" uniqueCount="79">
  <si>
    <t>中小企業・個人事業者</t>
    <rPh sb="0" eb="4">
      <t>チュウショウキギョウ</t>
    </rPh>
    <rPh sb="5" eb="10">
      <t>コジンジギョウシャ</t>
    </rPh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</si>
  <si>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</si>
  <si>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円</t>
    <rPh sb="0" eb="1">
      <t>エン</t>
    </rPh>
    <phoneticPr fontId="5"/>
  </si>
  <si>
    <t>※小数点以下切り上げ</t>
    <phoneticPr fontId="5"/>
  </si>
  <si>
    <t>÷</t>
    <phoneticPr fontId="5"/>
  </si>
  <si>
    <t>日</t>
    <rPh sb="0" eb="1">
      <t>ニチ</t>
    </rPh>
    <phoneticPr fontId="5"/>
  </si>
  <si>
    <t>＝</t>
    <phoneticPr fontId="5"/>
  </si>
  <si>
    <t>●83,333円以下の場合…１日当たりの支援金額【A】25,000円（定額）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</si>
  <si>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</si>
  <si>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1日当たりの売上高に0.3をかけて1日当たりの支援金額【B】を算出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</si>
  <si>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×０．３＝</t>
  </si>
  <si>
    <t>円　⇒</t>
    <rPh sb="0" eb="1">
      <t>エン</t>
    </rPh>
    <phoneticPr fontId="5"/>
  </si>
  <si>
    <t>【B】</t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</si>
  <si>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</si>
  <si>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※千円未満は切り上げ</t>
    <rPh sb="1" eb="5">
      <t>センエンミマン</t>
    </rPh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</si>
  <si>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</si>
  <si>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</si>
  <si>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</si>
  <si>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◆減少額が187,500円以下の場合…１日当たりの支援金額【C】75,000円（定額）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</si>
  <si>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【C】</t>
    <phoneticPr fontId="5"/>
  </si>
  <si>
    <t>支援金額…④</t>
    <rPh sb="0" eb="4">
      <t>シエンキンガク</t>
    </rPh>
    <phoneticPr fontId="5"/>
  </si>
  <si>
    <t>×０．４＝</t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</si>
  <si>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</si>
  <si>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支援金額…⑤</t>
    <rPh sb="0" eb="4">
      <t>シエンキンガク</t>
    </rPh>
    <phoneticPr fontId="5"/>
  </si>
  <si>
    <t>×０．３＝</t>
    <phoneticPr fontId="5"/>
  </si>
  <si>
    <t>【D】</t>
    <phoneticPr fontId="5"/>
  </si>
  <si>
    <t>【A】～【D】の該当金額</t>
    <rPh sb="8" eb="10">
      <t>ガイトウ</t>
    </rPh>
    <rPh sb="10" eb="12">
      <t>キンガク</t>
    </rPh>
    <phoneticPr fontId="5"/>
  </si>
  <si>
    <t>円　×</t>
    <rPh sb="0" eb="1">
      <t>エン</t>
    </rPh>
    <phoneticPr fontId="5"/>
  </si>
  <si>
    <t>日　＝</t>
    <rPh sb="0" eb="1">
      <t>ニチ</t>
    </rPh>
    <phoneticPr fontId="5"/>
  </si>
  <si>
    <t>円　＝</t>
    <rPh sb="0" eb="1">
      <t>エン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</si>
  <si>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</si>
  <si>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</si>
  <si>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1~2</t>
    <phoneticPr fontId="1"/>
  </si>
  <si>
    <t>　</t>
    <phoneticPr fontId="1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</si>
  <si>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</si>
  <si>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÷</t>
    <phoneticPr fontId="1"/>
  </si>
  <si>
    <t>＝</t>
    <phoneticPr fontId="1"/>
  </si>
  <si>
    <t>÷ ５９ ＝</t>
    <phoneticPr fontId="5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</si>
  <si>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5"/>
  </si>
  <si>
    <t>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</si>
  <si>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</si>
  <si>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</si>
  <si>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</si>
  <si>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暦日数※</t>
    <rPh sb="0" eb="1">
      <t>コヨミ</t>
    </rPh>
    <rPh sb="1" eb="3">
      <t>ニッスウ</t>
    </rPh>
    <phoneticPr fontId="1"/>
  </si>
  <si>
    <t>小数点以下切り上げ</t>
    <phoneticPr fontId="5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</si>
  <si>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</si>
  <si>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2022年の1~2月の売上高</t>
    <rPh sb="13" eb="14">
      <t>ダカ</t>
    </rPh>
    <phoneticPr fontId="5"/>
  </si>
  <si>
    <t>A1</t>
    <phoneticPr fontId="1"/>
  </si>
  <si>
    <t>A2</t>
    <phoneticPr fontId="1"/>
  </si>
  <si>
    <t>B1</t>
    <phoneticPr fontId="1"/>
  </si>
  <si>
    <t>C1</t>
    <phoneticPr fontId="1"/>
  </si>
  <si>
    <t>日</t>
    <rPh sb="0" eb="1">
      <t>ニチ</t>
    </rPh>
    <phoneticPr fontId="1"/>
  </si>
  <si>
    <t>【A】</t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</si>
  <si>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1"/>
  </si>
  <si>
    <t>Ａ1～Ｃ1
から選択</t>
    <rPh sb="8" eb="10">
      <t>センタク</t>
    </rPh>
    <phoneticPr fontId="1"/>
  </si>
  <si>
    <t>暦日数</t>
    <rPh sb="0" eb="1">
      <t>コヨミ</t>
    </rPh>
    <rPh sb="1" eb="3">
      <t>ニッスウ</t>
    </rPh>
    <phoneticPr fontId="5"/>
  </si>
  <si>
    <t>◆減少額が187,501円以上の場合（早期給付受給者は対象外）</t>
    <rPh sb="1" eb="4">
      <t>ゲンショウガク</t>
    </rPh>
    <rPh sb="13" eb="15">
      <t>イジョウ</t>
    </rPh>
    <rPh sb="16" eb="18">
      <t>バアイ</t>
    </rPh>
    <rPh sb="19" eb="21">
      <t>ソウキ</t>
    </rPh>
    <rPh sb="21" eb="23">
      <t>キュウフ</t>
    </rPh>
    <rPh sb="23" eb="26">
      <t>ジュキュウシャ</t>
    </rPh>
    <rPh sb="27" eb="30">
      <t>タイショウガイ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</si>
  <si>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</si>
  <si>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1"/>
  </si>
  <si>
    <t>~</t>
    <phoneticPr fontId="1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</si>
  <si>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</si>
  <si>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＜早期給付を受けた場合＞</t>
    <rPh sb="1" eb="3">
      <t>ソウキ</t>
    </rPh>
    <rPh sb="3" eb="5">
      <t>キュウフ</t>
    </rPh>
    <rPh sb="6" eb="7">
      <t>ウ</t>
    </rPh>
    <rPh sb="9" eb="11">
      <t>バアイ</t>
    </rPh>
    <phoneticPr fontId="1"/>
  </si>
  <si>
    <t>当該期間の総支給額</t>
    <rPh sb="6" eb="8">
      <t>シキュウ</t>
    </rPh>
    <phoneticPr fontId="1"/>
  </si>
  <si>
    <t>早期支給額</t>
    <rPh sb="0" eb="2">
      <t>ソウキ</t>
    </rPh>
    <rPh sb="2" eb="4">
      <t>シキュウ</t>
    </rPh>
    <rPh sb="4" eb="5">
      <t>ガク</t>
    </rPh>
    <phoneticPr fontId="5"/>
  </si>
  <si>
    <t>今回支給額（=総支給額-早期支給額）</t>
    <rPh sb="0" eb="2">
      <t>コンカイ</t>
    </rPh>
    <rPh sb="2" eb="5">
      <t>シキュウガク</t>
    </rPh>
    <rPh sb="7" eb="8">
      <t>ソウ</t>
    </rPh>
    <rPh sb="8" eb="11">
      <t>シキュウガク</t>
    </rPh>
    <rPh sb="12" eb="14">
      <t>ソウキ</t>
    </rPh>
    <rPh sb="14" eb="16">
      <t>シキュウ</t>
    </rPh>
    <rPh sb="16" eb="17">
      <t>ガク</t>
    </rPh>
    <phoneticPr fontId="5"/>
  </si>
  <si>
    <t>１日あたりの売上高①と比較して、2022年の1~2月の1日当たりの売上高の減少額が187,500円以下ですか？</t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</si>
  <si>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1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</si>
  <si>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</si>
  <si>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</si>
  <si>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</si>
  <si>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☆2019年1月2日以降に営業を始めた施設（店舗）は次の計算式により、1日当たりの売上高①を計算することも可能です。</t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</si>
  <si>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</si>
  <si>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</si>
  <si>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認証店Ａ（21時まで営業時短（酒類提供11時～20時まで））として営業した場合</t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1"/>
  </si>
  <si>
    <t>施設（店舗）名</t>
    <rPh sb="0" eb="2">
      <t>シセツ</t>
    </rPh>
    <rPh sb="3" eb="5">
      <t>テンポ</t>
    </rPh>
    <rPh sb="6" eb="7">
      <t>メイ</t>
    </rPh>
    <phoneticPr fontId="5"/>
  </si>
  <si>
    <t>2019年、2020年又は2021年の1月～2月の1日当たりの飲食業の売上高（消費税及び地方消費税を除く）を計算してください。</t>
    <rPh sb="4" eb="5">
      <t>ネン</t>
    </rPh>
    <rPh sb="10" eb="11">
      <t>ネン</t>
    </rPh>
    <rPh sb="11" eb="12">
      <t>マタ</t>
    </rPh>
    <rPh sb="17" eb="18">
      <t>ネン</t>
    </rPh>
    <rPh sb="20" eb="21">
      <t>ガツ</t>
    </rPh>
    <rPh sb="23" eb="24">
      <t>ツキ</t>
    </rPh>
    <rPh sb="26" eb="27">
      <t>ニチ</t>
    </rPh>
    <rPh sb="27" eb="28">
      <t>ア</t>
    </rPh>
    <rPh sb="31" eb="34">
      <t>インショクギョウ</t>
    </rPh>
    <rPh sb="35" eb="38">
      <t>ウリアゲダカ</t>
    </rPh>
    <rPh sb="39" eb="42">
      <t>ショウヒゼイ</t>
    </rPh>
    <rPh sb="42" eb="43">
      <t>オヨ</t>
    </rPh>
    <rPh sb="44" eb="46">
      <t>チホウ</t>
    </rPh>
    <rPh sb="46" eb="49">
      <t>ショウヒゼイ</t>
    </rPh>
    <rPh sb="50" eb="51">
      <t>ノゾ</t>
    </rPh>
    <rPh sb="54" eb="56">
      <t>ケイサン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</si>
  <si>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</si>
  <si>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</si>
  <si>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r>
      <t>円</t>
    </r>
    <r>
      <rPr>
        <sz val="18"/>
        <color theme="1"/>
        <rFont val="游ゴシック"/>
        <family val="3"/>
        <charset val="128"/>
      </rPr>
      <t>　-</t>
    </r>
    <rPh sb="0" eb="1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</si>
</sst>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4" borderId="0" xfId="1" applyFont="1" applyFill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1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176" fontId="10" fillId="0" borderId="13" xfId="1" applyNumberFormat="1" applyFont="1" applyBorder="1" applyAlignment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0" fontId="4" fillId="4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16" xfId="1" applyFont="1" applyBorder="1">
      <alignment vertical="center"/>
    </xf>
    <xf numFmtId="0" fontId="1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4" borderId="0" xfId="1" applyFont="1" applyFill="1" applyProtection="1">
      <alignment vertical="center"/>
    </xf>
    <xf numFmtId="0" fontId="7" fillId="4" borderId="16" xfId="1" applyFont="1" applyFill="1" applyBorder="1" applyProtection="1">
      <alignment vertical="center"/>
    </xf>
    <xf numFmtId="0" fontId="16" fillId="4" borderId="0" xfId="1" applyFont="1" applyFill="1" applyBorder="1" applyProtection="1">
      <alignment vertical="center"/>
    </xf>
    <xf numFmtId="0" fontId="7" fillId="4" borderId="0" xfId="1" applyFont="1" applyFill="1" applyBorder="1" applyProtection="1">
      <alignment vertical="center"/>
    </xf>
    <xf numFmtId="0" fontId="7" fillId="4" borderId="11" xfId="1" applyFont="1" applyFill="1" applyBorder="1" applyProtection="1">
      <alignment vertical="center"/>
    </xf>
    <xf numFmtId="0" fontId="7" fillId="4" borderId="0" xfId="1" applyFont="1" applyFill="1">
      <alignment vertical="center"/>
    </xf>
    <xf numFmtId="0" fontId="7" fillId="6" borderId="0" xfId="1" applyFont="1" applyFill="1" applyBorder="1" applyProtection="1">
      <alignment vertical="center"/>
    </xf>
    <xf numFmtId="0" fontId="4" fillId="0" borderId="0" xfId="1" applyFont="1" applyFill="1">
      <alignment vertical="center"/>
    </xf>
    <xf numFmtId="0" fontId="8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176" fontId="16" fillId="0" borderId="0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0" fontId="8" fillId="4" borderId="0" xfId="1" applyFont="1" applyFill="1" applyBorder="1" applyProtection="1">
      <alignment vertical="center"/>
    </xf>
    <xf numFmtId="0" fontId="11" fillId="0" borderId="13" xfId="1" applyFont="1" applyBorder="1" applyAlignment="1">
      <alignment vertical="center"/>
    </xf>
    <xf numFmtId="0" fontId="4" fillId="8" borderId="26" xfId="1" applyFont="1" applyFill="1" applyBorder="1" applyProtection="1">
      <alignment vertical="center"/>
      <protection locked="0"/>
    </xf>
    <xf numFmtId="0" fontId="7" fillId="6" borderId="26" xfId="1" applyFont="1" applyFill="1" applyBorder="1" applyAlignment="1" applyProtection="1">
      <alignment vertical="center"/>
      <protection locked="0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0" fontId="8" fillId="4" borderId="0" xfId="1" applyFont="1" applyFill="1" applyBorder="1" applyAlignment="1" applyProtection="1">
      <alignment horizontal="left" vertical="center" wrapText="1"/>
    </xf>
    <xf numFmtId="0" fontId="8" fillId="4" borderId="27" xfId="1" applyFont="1" applyFill="1" applyBorder="1" applyAlignment="1" applyProtection="1">
      <alignment horizontal="left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176" fontId="4" fillId="6" borderId="13" xfId="1" applyNumberFormat="1" applyFont="1" applyFill="1" applyBorder="1" applyAlignment="1" applyProtection="1">
      <alignment horizontal="center" vertical="center"/>
      <protection locked="0"/>
    </xf>
    <xf numFmtId="176" fontId="4" fillId="6" borderId="14" xfId="1" applyNumberFormat="1" applyFont="1" applyFill="1" applyBorder="1" applyAlignment="1" applyProtection="1">
      <alignment horizontal="center" vertical="center"/>
      <protection locked="0"/>
    </xf>
    <xf numFmtId="176" fontId="4" fillId="6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179" fontId="4" fillId="0" borderId="13" xfId="1" applyNumberFormat="1" applyFont="1" applyFill="1" applyBorder="1" applyAlignment="1" applyProtection="1">
      <alignment horizontal="center" vertical="center"/>
    </xf>
    <xf numFmtId="179" fontId="4" fillId="0" borderId="14" xfId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" fillId="5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vertical="center" shrinkToFit="1"/>
    </xf>
    <xf numFmtId="0" fontId="15" fillId="6" borderId="1" xfId="1" applyNumberFormat="1" applyFont="1" applyFill="1" applyBorder="1" applyAlignment="1" applyProtection="1">
      <alignment horizontal="center" vertical="center"/>
      <protection locked="0"/>
    </xf>
    <xf numFmtId="0" fontId="4" fillId="6" borderId="1" xfId="1" applyNumberFormat="1" applyFont="1" applyFill="1" applyBorder="1" applyAlignment="1" applyProtection="1">
      <alignment horizontal="center" vertical="center"/>
      <protection locked="0"/>
    </xf>
    <xf numFmtId="176" fontId="2" fillId="6" borderId="13" xfId="1" applyNumberFormat="1" applyFont="1" applyFill="1" applyBorder="1" applyAlignment="1" applyProtection="1">
      <alignment horizontal="center" vertical="center"/>
      <protection locked="0"/>
    </xf>
    <xf numFmtId="176" fontId="2" fillId="6" borderId="14" xfId="1" applyNumberFormat="1" applyFont="1" applyFill="1" applyBorder="1" applyAlignment="1" applyProtection="1">
      <alignment horizontal="center" vertical="center"/>
      <protection locked="0"/>
    </xf>
    <xf numFmtId="176" fontId="2" fillId="6" borderId="15" xfId="1" applyNumberFormat="1" applyFont="1" applyFill="1" applyBorder="1" applyAlignment="1" applyProtection="1">
      <alignment horizontal="center" vertical="center"/>
      <protection locked="0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0" fontId="7" fillId="8" borderId="13" xfId="1" applyFont="1" applyFill="1" applyBorder="1" applyAlignment="1" applyProtection="1">
      <alignment horizontal="center" vertical="center"/>
      <protection locked="0"/>
    </xf>
    <xf numFmtId="0" fontId="7" fillId="8" borderId="14" xfId="1" applyFont="1" applyFill="1" applyBorder="1" applyAlignment="1" applyProtection="1">
      <alignment horizontal="center" vertical="center"/>
      <protection locked="0"/>
    </xf>
    <xf numFmtId="0" fontId="7" fillId="8" borderId="15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176" fontId="12" fillId="6" borderId="13" xfId="1" applyNumberFormat="1" applyFont="1" applyFill="1" applyBorder="1" applyAlignment="1" applyProtection="1">
      <alignment horizontal="center" vertical="center"/>
      <protection locked="0"/>
    </xf>
    <xf numFmtId="176" fontId="12" fillId="6" borderId="14" xfId="1" applyNumberFormat="1" applyFont="1" applyFill="1" applyBorder="1" applyAlignment="1" applyProtection="1">
      <alignment horizontal="center" vertical="center"/>
      <protection locked="0"/>
    </xf>
    <xf numFmtId="176" fontId="12" fillId="6" borderId="15" xfId="1" applyNumberFormat="1" applyFont="1" applyFill="1" applyBorder="1" applyAlignment="1" applyProtection="1">
      <alignment horizontal="center" vertical="center"/>
      <protection locked="0"/>
    </xf>
    <xf numFmtId="176" fontId="12" fillId="4" borderId="13" xfId="1" applyNumberFormat="1" applyFont="1" applyFill="1" applyBorder="1" applyAlignment="1">
      <alignment horizontal="center" vertical="center"/>
    </xf>
    <xf numFmtId="176" fontId="12" fillId="4" borderId="14" xfId="1" applyNumberFormat="1" applyFont="1" applyFill="1" applyBorder="1" applyAlignment="1">
      <alignment horizontal="center" vertical="center"/>
    </xf>
    <xf numFmtId="176" fontId="12" fillId="4" borderId="15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center" vertical="center"/>
    </xf>
    <xf numFmtId="178" fontId="4" fillId="0" borderId="14" xfId="1" applyNumberFormat="1" applyFont="1" applyBorder="1" applyAlignment="1">
      <alignment horizontal="center" vertical="center"/>
    </xf>
    <xf numFmtId="178" fontId="4" fillId="0" borderId="15" xfId="1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176" fontId="15" fillId="6" borderId="13" xfId="1" applyNumberFormat="1" applyFont="1" applyFill="1" applyBorder="1" applyAlignment="1" applyProtection="1">
      <alignment horizontal="center" vertical="center"/>
      <protection locked="0"/>
    </xf>
    <xf numFmtId="176" fontId="15" fillId="6" borderId="14" xfId="1" applyNumberFormat="1" applyFont="1" applyFill="1" applyBorder="1" applyAlignment="1" applyProtection="1">
      <alignment horizontal="center" vertical="center"/>
      <protection locked="0"/>
    </xf>
    <xf numFmtId="176" fontId="15" fillId="6" borderId="15" xfId="1" applyNumberFormat="1" applyFont="1" applyFill="1" applyBorder="1" applyAlignment="1" applyProtection="1">
      <alignment horizontal="center" vertical="center"/>
      <protection locked="0"/>
    </xf>
    <xf numFmtId="38" fontId="11" fillId="0" borderId="14" xfId="2" applyFont="1" applyBorder="1" applyAlignment="1">
      <alignment horizontal="center" vertical="center"/>
    </xf>
    <xf numFmtId="3" fontId="4" fillId="7" borderId="13" xfId="1" applyNumberFormat="1" applyFont="1" applyFill="1" applyBorder="1" applyAlignment="1">
      <alignment horizontal="center" vertical="center"/>
    </xf>
    <xf numFmtId="3" fontId="4" fillId="7" borderId="14" xfId="1" applyNumberFormat="1" applyFont="1" applyFill="1" applyBorder="1" applyAlignment="1">
      <alignment horizontal="center" vertical="center"/>
    </xf>
    <xf numFmtId="3" fontId="4" fillId="7" borderId="15" xfId="1" applyNumberFormat="1" applyFont="1" applyFill="1" applyBorder="1" applyAlignment="1">
      <alignment horizontal="center" vertical="center"/>
    </xf>
    <xf numFmtId="0" fontId="16" fillId="8" borderId="13" xfId="1" applyFont="1" applyFill="1" applyBorder="1" applyAlignment="1" applyProtection="1">
      <alignment horizontal="center" vertical="center"/>
      <protection locked="0"/>
    </xf>
    <xf numFmtId="0" fontId="16" fillId="8" borderId="15" xfId="1" applyFont="1" applyFill="1" applyBorder="1" applyAlignment="1" applyProtection="1">
      <alignment horizontal="center" vertical="center"/>
      <protection locked="0"/>
    </xf>
    <xf numFmtId="177" fontId="4" fillId="7" borderId="13" xfId="1" applyNumberFormat="1" applyFont="1" applyFill="1" applyBorder="1" applyAlignment="1">
      <alignment horizontal="center" vertical="center"/>
    </xf>
    <xf numFmtId="177" fontId="4" fillId="7" borderId="14" xfId="1" applyNumberFormat="1" applyFont="1" applyFill="1" applyBorder="1" applyAlignment="1">
      <alignment horizontal="center" vertical="center"/>
    </xf>
    <xf numFmtId="177" fontId="4" fillId="7" borderId="15" xfId="1" applyNumberFormat="1" applyFont="1" applyFill="1" applyBorder="1" applyAlignment="1">
      <alignment horizontal="center" vertical="center"/>
    </xf>
    <xf numFmtId="176" fontId="4" fillId="7" borderId="13" xfId="1" applyNumberFormat="1" applyFont="1" applyFill="1" applyBorder="1" applyAlignment="1" applyProtection="1">
      <alignment horizontal="center" vertical="center"/>
    </xf>
    <xf numFmtId="176" fontId="4" fillId="7" borderId="14" xfId="1" applyNumberFormat="1" applyFont="1" applyFill="1" applyBorder="1" applyAlignment="1" applyProtection="1">
      <alignment horizontal="center" vertical="center"/>
    </xf>
    <xf numFmtId="176" fontId="4" fillId="7" borderId="15" xfId="1" applyNumberFormat="1" applyFont="1" applyFill="1" applyBorder="1" applyAlignment="1" applyProtection="1">
      <alignment horizontal="center" vertical="center"/>
    </xf>
    <xf numFmtId="0" fontId="7" fillId="6" borderId="0" xfId="1" applyFont="1" applyFill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6" fillId="4" borderId="0" xfId="1" applyFont="1" applyFill="1" applyBorder="1" applyAlignment="1" applyProtection="1">
      <alignment horizontal="left" vertical="center" wrapText="1"/>
    </xf>
    <xf numFmtId="0" fontId="16" fillId="4" borderId="11" xfId="1" applyFont="1" applyFill="1" applyBorder="1" applyAlignment="1" applyProtection="1">
      <alignment horizontal="left" vertical="center" wrapText="1"/>
    </xf>
    <xf numFmtId="0" fontId="7" fillId="6" borderId="13" xfId="1" applyFont="1" applyFill="1" applyBorder="1" applyAlignment="1" applyProtection="1">
      <alignment horizontal="center" vertical="center"/>
      <protection locked="0"/>
    </xf>
    <xf numFmtId="0" fontId="7" fillId="6" borderId="15" xfId="1" applyFont="1" applyFill="1" applyBorder="1" applyAlignment="1" applyProtection="1">
      <alignment horizontal="center" vertical="center"/>
      <protection locked="0"/>
    </xf>
    <xf numFmtId="0" fontId="16" fillId="6" borderId="0" xfId="1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5B9BD5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167045</xdr:colOff>
      <xdr:row>0</xdr:row>
      <xdr:rowOff>233108</xdr:rowOff>
    </xdr:from>
    <xdr:to>
      <xdr:col>34</xdr:col>
      <xdr:colOff>88605</xdr:colOff>
      <xdr:row>1</xdr:row>
      <xdr:rowOff>221511</xdr:rowOff>
    </xdr:to>
    <xdr:sp macro="" textlink="">
      <xdr:nvSpPr>
        <xdr:cNvPr id="3" name="正方形/長方形 2"/>
        <xdr:cNvSpPr/>
      </xdr:nvSpPr>
      <xdr:spPr>
        <a:xfrm>
          <a:off x="5837743" y="233108"/>
          <a:ext cx="730077" cy="2320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>
              <a:solidFill>
                <a:sysClr val="windowText" lastClr="000000"/>
              </a:solidFill>
            </a:rPr>
            <a:t>ア＞</a:t>
          </a:r>
        </a:p>
      </xdr:txBody>
    </xdr:sp>
    <xdr:clientData/>
  </xdr:twoCellAnchor>
  <xdr:twoCellAnchor>
    <xdr:from>
      <xdr:col>10</xdr:col>
      <xdr:colOff>88694</xdr:colOff>
      <xdr:row>4</xdr:row>
      <xdr:rowOff>146109</xdr:rowOff>
    </xdr:from>
    <xdr:to>
      <xdr:col>30</xdr:col>
      <xdr:colOff>166135</xdr:colOff>
      <xdr:row>6</xdr:row>
      <xdr:rowOff>121830</xdr:rowOff>
    </xdr:to>
    <xdr:sp macro="" textlink="">
      <xdr:nvSpPr>
        <xdr:cNvPr id="10" name="正方形/長方形 9"/>
        <xdr:cNvSpPr/>
      </xdr:nvSpPr>
      <xdr:spPr>
        <a:xfrm>
          <a:off x="1960467" y="1220440"/>
          <a:ext cx="3964970" cy="4630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＊早期支給を受けた方は</a:t>
          </a:r>
          <a:r>
            <a:rPr kumimoji="1" lang="ja-JP" altLang="en-US" sz="800" u="sng">
              <a:solidFill>
                <a:schemeClr val="tx1"/>
              </a:solidFill>
            </a:rPr>
            <a:t>必ず左記チェックボックスにチェックを入れてください。</a:t>
          </a:r>
          <a:endParaRPr kumimoji="1" lang="en-US" altLang="ja-JP" sz="800" u="sng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差し引きした差額が今回の支給額となります。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108009</xdr:colOff>
      <xdr:row>4</xdr:row>
      <xdr:rowOff>121832</xdr:rowOff>
    </xdr:from>
    <xdr:to>
      <xdr:col>10</xdr:col>
      <xdr:colOff>22240</xdr:colOff>
      <xdr:row>6</xdr:row>
      <xdr:rowOff>86392</xdr:rowOff>
    </xdr:to>
    <xdr:sp macro="" textlink="">
      <xdr:nvSpPr>
        <xdr:cNvPr id="11" name="正方形/長方形 10"/>
        <xdr:cNvSpPr/>
      </xdr:nvSpPr>
      <xdr:spPr>
        <a:xfrm>
          <a:off x="739317" y="1196163"/>
          <a:ext cx="1154696" cy="45188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早期給付を申請し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受給をした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221511</xdr:colOff>
      <xdr:row>15</xdr:row>
      <xdr:rowOff>11075</xdr:rowOff>
    </xdr:from>
    <xdr:to>
      <xdr:col>32</xdr:col>
      <xdr:colOff>143982</xdr:colOff>
      <xdr:row>16</xdr:row>
      <xdr:rowOff>44302</xdr:rowOff>
    </xdr:to>
    <xdr:sp macro="" textlink="">
      <xdr:nvSpPr>
        <xdr:cNvPr id="14" name="正方形/長方形 13"/>
        <xdr:cNvSpPr/>
      </xdr:nvSpPr>
      <xdr:spPr>
        <a:xfrm>
          <a:off x="398720" y="3145465"/>
          <a:ext cx="5870059" cy="153950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</xdr:col>
      <xdr:colOff>160729</xdr:colOff>
      <xdr:row>52</xdr:row>
      <xdr:rowOff>97024</xdr:rowOff>
    </xdr:from>
    <xdr:to>
      <xdr:col>18</xdr:col>
      <xdr:colOff>41734</xdr:colOff>
      <xdr:row>54</xdr:row>
      <xdr:rowOff>150189</xdr:rowOff>
    </xdr:to>
    <xdr:sp macro="" textlink="">
      <xdr:nvSpPr>
        <xdr:cNvPr id="6" name="正方形/長方形 5"/>
        <xdr:cNvSpPr/>
      </xdr:nvSpPr>
      <xdr:spPr>
        <a:xfrm>
          <a:off x="2209712" y="12025425"/>
          <a:ext cx="1154696" cy="45188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23</a:t>
          </a:r>
          <a:r>
            <a:rPr kumimoji="1" lang="ja-JP" altLang="en-US" sz="800">
              <a:solidFill>
                <a:schemeClr val="tx1"/>
              </a:solidFill>
            </a:rPr>
            <a:t>日、</a:t>
          </a:r>
          <a:r>
            <a:rPr kumimoji="1" lang="en-US" altLang="ja-JP" sz="800">
              <a:solidFill>
                <a:schemeClr val="tx1"/>
              </a:solidFill>
            </a:rPr>
            <a:t>24</a:t>
          </a:r>
          <a:r>
            <a:rPr kumimoji="1" lang="ja-JP" altLang="en-US" sz="800">
              <a:solidFill>
                <a:schemeClr val="tx1"/>
              </a:solidFill>
            </a:rPr>
            <a:t>日、</a:t>
          </a:r>
          <a:r>
            <a:rPr kumimoji="1" lang="en-US" altLang="ja-JP" sz="800">
              <a:solidFill>
                <a:schemeClr val="tx1"/>
              </a:solidFill>
            </a:rPr>
            <a:t>25</a:t>
          </a:r>
          <a:r>
            <a:rPr kumimoji="1" lang="ja-JP" altLang="en-US" sz="800">
              <a:solidFill>
                <a:schemeClr val="tx1"/>
              </a:solidFill>
            </a:rPr>
            <a:t>日から選択）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6"/>
  <sheetViews>
    <sheetView tabSelected="1" view="pageBreakPreview" zoomScale="85" zoomScaleNormal="100" zoomScaleSheetLayoutView="85" workbookViewId="0">
      <selection activeCell="M56" sqref="M56:R56"/>
    </sheetView>
  </sheetViews>
  <sheetFormatPr defaultColWidth="2.375" defaultRowHeight="18.75" x14ac:dyDescent="0.4"/>
  <cols>
    <col min="1" max="1" width="2.375" style="3"/>
    <col min="2" max="2" width="3.25" style="3" customWidth="1"/>
    <col min="3" max="3" width="2.75" style="3" customWidth="1"/>
    <col min="4" max="17" width="2.375" style="3"/>
    <col min="18" max="18" width="2.75" style="3" customWidth="1"/>
    <col min="19" max="22" width="2.375" style="3"/>
    <col min="23" max="23" width="2.375" style="3" customWidth="1"/>
    <col min="24" max="24" width="3.5" style="3" bestFit="1" customWidth="1"/>
    <col min="25" max="25" width="3.875" style="3" customWidth="1"/>
    <col min="26" max="26" width="3.625" style="3" customWidth="1"/>
    <col min="27" max="29" width="2.375" style="3"/>
    <col min="30" max="30" width="3.25" style="3" bestFit="1" customWidth="1"/>
    <col min="31" max="31" width="2.375" style="3"/>
    <col min="32" max="32" width="3.625" style="3" customWidth="1"/>
    <col min="33" max="33" width="6.375" style="3" customWidth="1"/>
    <col min="34" max="34" width="1.25" style="3" customWidth="1"/>
    <col min="35" max="35" width="1.375" style="3" customWidth="1"/>
    <col min="36" max="16384" width="2.375" style="3"/>
  </cols>
  <sheetData>
    <row r="1" spans="1:48" s="1" customFormat="1" ht="19.149999999999999" customHeight="1" x14ac:dyDescent="0.4">
      <c r="A1" s="96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48" s="2" customFormat="1" ht="18" customHeight="1" x14ac:dyDescent="0.4">
      <c r="A2" s="98" t="s">
        <v>0</v>
      </c>
      <c r="B2" s="99"/>
      <c r="C2" s="99"/>
      <c r="D2" s="99"/>
      <c r="E2" s="99"/>
      <c r="F2" s="99"/>
      <c r="G2" s="99"/>
      <c r="H2" s="99"/>
      <c r="I2" s="100"/>
      <c r="J2" s="100"/>
      <c r="K2" s="100"/>
      <c r="L2" s="10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</row>
    <row r="3" spans="1:48" s="2" customFormat="1" ht="27.75" customHeight="1" x14ac:dyDescent="0.4">
      <c r="B3" s="46" t="s">
        <v>73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4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</row>
    <row r="4" spans="1:48" x14ac:dyDescent="0.4">
      <c r="A4" s="102" t="s">
        <v>74</v>
      </c>
      <c r="B4" s="103"/>
      <c r="C4" s="103"/>
      <c r="D4" s="103"/>
      <c r="E4" s="103"/>
      <c r="F4" s="104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48" ht="20.25" customHeight="1" thickBot="1" x14ac:dyDescent="0.45">
      <c r="A5" s="50"/>
      <c r="B5" s="55"/>
      <c r="C5" s="55"/>
      <c r="D5" s="55"/>
      <c r="E5" s="55"/>
      <c r="F5" s="56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48" ht="18" customHeight="1" thickBot="1" x14ac:dyDescent="0.45">
      <c r="C6" s="81"/>
    </row>
    <row r="7" spans="1:48" ht="15" customHeight="1" x14ac:dyDescent="0.4">
      <c r="C7" s="49"/>
    </row>
    <row r="8" spans="1:48" s="6" customFormat="1" ht="15.75" x14ac:dyDescent="0.4">
      <c r="B8" s="57" t="s">
        <v>75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48" s="6" customFormat="1" ht="16.5" thickBot="1" x14ac:dyDescent="0.45">
      <c r="B9" s="58"/>
      <c r="C9" s="58"/>
      <c r="D9" s="58"/>
      <c r="E9" s="58"/>
      <c r="F9" s="58"/>
      <c r="G9" s="58"/>
      <c r="H9" s="58"/>
      <c r="I9" s="58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48" s="6" customFormat="1" ht="16.5" thickBot="1" x14ac:dyDescent="0.45">
      <c r="B10" s="112"/>
      <c r="C10" s="113"/>
      <c r="D10" s="113"/>
      <c r="E10" s="114"/>
      <c r="F10" s="59" t="s">
        <v>30</v>
      </c>
      <c r="G10" s="115" t="s">
        <v>32</v>
      </c>
      <c r="H10" s="115"/>
      <c r="I10" s="42" t="s">
        <v>31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118" t="s">
        <v>53</v>
      </c>
      <c r="Z10" s="119"/>
      <c r="AA10" s="119"/>
      <c r="AB10" s="119"/>
      <c r="AC10" s="119"/>
      <c r="AD10" s="119"/>
      <c r="AE10" s="119"/>
      <c r="AF10" s="119"/>
      <c r="AG10" s="119"/>
    </row>
    <row r="11" spans="1:48" s="7" customFormat="1" ht="13.5" thickBot="1" x14ac:dyDescent="0.45">
      <c r="B11" s="25" t="s">
        <v>71</v>
      </c>
      <c r="C11" s="60"/>
      <c r="D11" s="60"/>
      <c r="E11" s="60"/>
      <c r="F11" s="60"/>
      <c r="G11" s="60"/>
      <c r="H11" s="60"/>
      <c r="I11" s="60"/>
      <c r="K11" s="7" t="s">
        <v>43</v>
      </c>
      <c r="O11" s="7" t="s">
        <v>1</v>
      </c>
      <c r="Y11" s="119"/>
      <c r="Z11" s="119"/>
      <c r="AA11" s="119"/>
      <c r="AB11" s="119"/>
      <c r="AC11" s="119"/>
      <c r="AD11" s="119"/>
      <c r="AE11" s="119"/>
      <c r="AF11" s="119"/>
      <c r="AG11" s="119"/>
    </row>
    <row r="12" spans="1:48" ht="19.5" thickBot="1" x14ac:dyDescent="0.45">
      <c r="B12" s="106"/>
      <c r="C12" s="107"/>
      <c r="D12" s="107"/>
      <c r="E12" s="107"/>
      <c r="F12" s="107"/>
      <c r="G12" s="108"/>
      <c r="H12" s="3" t="s">
        <v>34</v>
      </c>
      <c r="J12" s="3" t="s">
        <v>35</v>
      </c>
      <c r="K12" s="116" t="str">
        <f>IF(ISBLANK(B10),"",IF(B10=2020,60,59))</f>
        <v/>
      </c>
      <c r="L12" s="117"/>
      <c r="N12" s="3" t="s">
        <v>36</v>
      </c>
      <c r="O12" s="109" t="str">
        <f>IF(ISBLANK(B12),"",ROUNDUP(B12/K12,0))</f>
        <v/>
      </c>
      <c r="P12" s="110"/>
      <c r="Q12" s="110"/>
      <c r="R12" s="110"/>
      <c r="S12" s="110"/>
      <c r="T12" s="111"/>
      <c r="U12" s="3" t="s">
        <v>2</v>
      </c>
      <c r="Y12" s="119"/>
      <c r="Z12" s="119"/>
      <c r="AA12" s="119"/>
      <c r="AB12" s="119"/>
      <c r="AC12" s="119"/>
      <c r="AD12" s="119"/>
      <c r="AE12" s="119"/>
      <c r="AF12" s="119"/>
      <c r="AG12" s="119"/>
    </row>
    <row r="13" spans="1:48" s="7" customFormat="1" ht="12.75" x14ac:dyDescent="0.4">
      <c r="O13" s="7" t="s">
        <v>44</v>
      </c>
    </row>
    <row r="14" spans="1:48" ht="3.95" customHeight="1" x14ac:dyDescent="0.4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</row>
    <row r="15" spans="1:48" s="6" customFormat="1" ht="15.75" x14ac:dyDescent="0.4">
      <c r="B15" s="61"/>
      <c r="C15" s="62" t="s">
        <v>70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</row>
    <row r="16" spans="1:48" s="70" customFormat="1" ht="118.5" customHeight="1" x14ac:dyDescent="0.4">
      <c r="A16" s="65"/>
      <c r="B16" s="66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9"/>
      <c r="AI16" s="65"/>
    </row>
    <row r="17" spans="1:48" s="70" customFormat="1" ht="6.75" customHeight="1" x14ac:dyDescent="0.4">
      <c r="A17" s="65"/>
      <c r="B17" s="66"/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  <c r="AI17" s="65"/>
    </row>
    <row r="18" spans="1:48" s="70" customFormat="1" ht="25.5" customHeight="1" thickBot="1" x14ac:dyDescent="0.45">
      <c r="A18" s="65"/>
      <c r="B18" s="66"/>
      <c r="C18" s="88" t="s">
        <v>54</v>
      </c>
      <c r="D18" s="88"/>
      <c r="E18" s="88"/>
      <c r="F18" s="68"/>
      <c r="G18" s="68"/>
      <c r="H18" s="152" t="s">
        <v>58</v>
      </c>
      <c r="I18" s="152"/>
      <c r="J18" s="152"/>
      <c r="K18" s="152"/>
      <c r="L18" s="152"/>
      <c r="M18" s="152"/>
      <c r="N18" s="152"/>
      <c r="O18" s="152"/>
      <c r="P18" s="68"/>
      <c r="Q18" s="68"/>
      <c r="R18" s="68"/>
      <c r="S18" s="67"/>
      <c r="T18" s="68"/>
      <c r="U18" s="68"/>
      <c r="V18" s="68"/>
      <c r="W18" s="68"/>
      <c r="X18" s="68"/>
      <c r="Y18" s="68"/>
      <c r="Z18" s="68"/>
      <c r="AA18" s="152" t="s">
        <v>66</v>
      </c>
      <c r="AB18" s="152"/>
      <c r="AC18" s="152"/>
      <c r="AD18" s="152"/>
      <c r="AE18" s="152"/>
      <c r="AF18" s="152"/>
      <c r="AG18" s="152"/>
      <c r="AH18" s="153"/>
      <c r="AI18" s="68"/>
      <c r="AJ18" s="68"/>
      <c r="AK18" s="68"/>
      <c r="AL18" s="68"/>
      <c r="AM18" s="68"/>
      <c r="AN18" s="68"/>
      <c r="AO18" s="68"/>
      <c r="AP18" s="69"/>
      <c r="AQ18" s="65"/>
      <c r="AR18" s="65"/>
      <c r="AS18" s="65"/>
    </row>
    <row r="19" spans="1:48" s="70" customFormat="1" ht="21" customHeight="1" thickBot="1" x14ac:dyDescent="0.45">
      <c r="A19" s="65"/>
      <c r="B19" s="66"/>
      <c r="C19" s="112"/>
      <c r="D19" s="113"/>
      <c r="E19" s="114"/>
      <c r="F19" s="68"/>
      <c r="G19" s="68"/>
      <c r="H19" s="141"/>
      <c r="I19" s="142"/>
      <c r="J19" s="68" t="s">
        <v>40</v>
      </c>
      <c r="K19" s="154"/>
      <c r="L19" s="155"/>
      <c r="M19" s="68" t="s">
        <v>41</v>
      </c>
      <c r="N19" s="154"/>
      <c r="O19" s="155"/>
      <c r="P19" s="68" t="s">
        <v>42</v>
      </c>
      <c r="Q19" s="68" t="s">
        <v>59</v>
      </c>
      <c r="R19" s="156">
        <v>2022</v>
      </c>
      <c r="S19" s="156"/>
      <c r="T19" s="68" t="s">
        <v>30</v>
      </c>
      <c r="U19" s="149">
        <v>1</v>
      </c>
      <c r="V19" s="149"/>
      <c r="W19" s="68" t="s">
        <v>31</v>
      </c>
      <c r="X19" s="71">
        <v>26</v>
      </c>
      <c r="Y19" s="68" t="s">
        <v>51</v>
      </c>
      <c r="Z19" s="68"/>
      <c r="AA19" s="141"/>
      <c r="AB19" s="142"/>
      <c r="AC19" s="68" t="s">
        <v>30</v>
      </c>
      <c r="AD19" s="82"/>
      <c r="AE19" s="68" t="s">
        <v>31</v>
      </c>
      <c r="AF19" s="68"/>
      <c r="AG19" s="68"/>
      <c r="AH19" s="69"/>
      <c r="AI19" s="68"/>
      <c r="AJ19" s="68"/>
      <c r="AK19" s="68"/>
      <c r="AL19" s="68"/>
      <c r="AM19" s="69"/>
      <c r="AN19" s="68"/>
      <c r="AO19" s="68"/>
      <c r="AP19" s="68"/>
      <c r="AQ19" s="68"/>
      <c r="AR19" s="68"/>
      <c r="AS19" s="69"/>
      <c r="AT19" s="65"/>
      <c r="AU19" s="65"/>
      <c r="AV19" s="65"/>
    </row>
    <row r="20" spans="1:48" s="7" customFormat="1" ht="11.25" customHeight="1" x14ac:dyDescent="0.4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3"/>
    </row>
    <row r="21" spans="1:48" s="7" customFormat="1" ht="13.5" thickBot="1" x14ac:dyDescent="0.45">
      <c r="B21" s="11"/>
      <c r="C21" s="12" t="s">
        <v>72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 t="s">
        <v>55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 t="s">
        <v>1</v>
      </c>
      <c r="Z21" s="12"/>
      <c r="AA21" s="12"/>
      <c r="AB21" s="12"/>
      <c r="AC21" s="12"/>
      <c r="AD21" s="12"/>
      <c r="AE21" s="12"/>
      <c r="AF21" s="12"/>
      <c r="AG21" s="12"/>
      <c r="AH21" s="13"/>
    </row>
    <row r="22" spans="1:48" ht="27" customHeight="1" thickBot="1" x14ac:dyDescent="0.45">
      <c r="B22" s="14"/>
      <c r="C22" s="89"/>
      <c r="D22" s="90"/>
      <c r="E22" s="90"/>
      <c r="F22" s="90"/>
      <c r="G22" s="90"/>
      <c r="H22" s="91"/>
      <c r="I22" s="15" t="s">
        <v>2</v>
      </c>
      <c r="J22" s="92" t="s">
        <v>4</v>
      </c>
      <c r="K22" s="92"/>
      <c r="L22" s="92"/>
      <c r="M22" s="92"/>
      <c r="N22" s="93" t="str">
        <f>IF(C19="","",IF(C19="A1",DATE(R19,U19,X19)-DATE(H19,K19,N19)+1,TEXT(DATE(AA19,AD19+1,1)-1,"dd")))</f>
        <v/>
      </c>
      <c r="O22" s="94"/>
      <c r="P22" s="94"/>
      <c r="Q22" s="94"/>
      <c r="R22" s="94"/>
      <c r="S22" s="95"/>
      <c r="T22" s="15" t="s">
        <v>5</v>
      </c>
      <c r="U22" s="92" t="s">
        <v>6</v>
      </c>
      <c r="V22" s="92"/>
      <c r="W22" s="92"/>
      <c r="X22" s="52"/>
      <c r="Y22" s="146" t="str">
        <f>IF(ISBLANK(C22),"",IF(ISBLANK(N22),"",ROUNDUP(C22/N22,0)))</f>
        <v/>
      </c>
      <c r="Z22" s="147"/>
      <c r="AA22" s="147"/>
      <c r="AB22" s="147"/>
      <c r="AC22" s="147"/>
      <c r="AD22" s="148"/>
      <c r="AE22" s="16" t="s">
        <v>2</v>
      </c>
      <c r="AF22" s="15"/>
      <c r="AG22" s="15"/>
      <c r="AH22" s="17"/>
    </row>
    <row r="23" spans="1:48" s="7" customFormat="1" ht="13.5" customHeight="1" x14ac:dyDescent="0.4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 t="s">
        <v>3</v>
      </c>
      <c r="Z23" s="12"/>
      <c r="AA23" s="12"/>
      <c r="AB23" s="12"/>
      <c r="AC23" s="12"/>
      <c r="AD23" s="12"/>
      <c r="AE23" s="12"/>
      <c r="AF23" s="12"/>
      <c r="AG23" s="12"/>
      <c r="AH23" s="13"/>
    </row>
    <row r="24" spans="1:48" ht="7.5" customHeight="1" x14ac:dyDescent="0.4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</row>
    <row r="25" spans="1:48" s="72" customFormat="1" ht="12.75" customHeight="1" x14ac:dyDescent="0.4">
      <c r="AK25" s="72" t="str">
        <f>IF(AND(O12&lt;&gt;"",Y22&lt;&gt;""),MAX(O12,Y22),IF(O12&lt;&gt;"",O12,IF(Y22&lt;&gt;"",Y22,"")))</f>
        <v/>
      </c>
    </row>
    <row r="26" spans="1:48" s="72" customFormat="1" ht="15" customHeight="1" thickBot="1" x14ac:dyDescent="0.45"/>
    <row r="27" spans="1:48" ht="19.5" thickBot="1" x14ac:dyDescent="0.45">
      <c r="B27" s="3" t="s">
        <v>7</v>
      </c>
      <c r="Z27" s="53" t="s">
        <v>52</v>
      </c>
      <c r="AA27" s="138" t="str">
        <f>IF(AK25="","",IF(AK25&lt;=83333,25000,""))</f>
        <v/>
      </c>
      <c r="AB27" s="139"/>
      <c r="AC27" s="139"/>
      <c r="AD27" s="139"/>
      <c r="AE27" s="139"/>
      <c r="AF27" s="140"/>
      <c r="AG27" s="3" t="s">
        <v>2</v>
      </c>
    </row>
    <row r="28" spans="1:48" x14ac:dyDescent="0.4">
      <c r="B28" s="3" t="s">
        <v>8</v>
      </c>
    </row>
    <row r="29" spans="1:48" s="6" customFormat="1" ht="15.75" x14ac:dyDescent="0.4">
      <c r="D29" s="6" t="s">
        <v>9</v>
      </c>
      <c r="V29" s="22"/>
      <c r="W29" s="23"/>
      <c r="X29" s="23"/>
      <c r="Y29" s="23"/>
      <c r="Z29" s="23"/>
      <c r="AA29" s="23"/>
      <c r="AB29" s="23"/>
      <c r="AC29" s="23"/>
      <c r="AD29" s="23"/>
      <c r="AE29" s="23"/>
    </row>
    <row r="30" spans="1:48" s="7" customFormat="1" ht="13.5" thickBot="1" x14ac:dyDescent="0.45">
      <c r="D30" s="7" t="s">
        <v>1</v>
      </c>
      <c r="O30" s="7" t="s">
        <v>68</v>
      </c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48" ht="19.5" thickBot="1" x14ac:dyDescent="0.45">
      <c r="D31" s="131" t="str">
        <f>IF(AK25="","",IF(83334&lt;=AK25,IF(AK25&lt;=250000,AK25,""),""))</f>
        <v/>
      </c>
      <c r="E31" s="132"/>
      <c r="F31" s="132"/>
      <c r="G31" s="132"/>
      <c r="H31" s="132"/>
      <c r="I31" s="133"/>
      <c r="J31" s="26" t="s">
        <v>2</v>
      </c>
      <c r="K31" s="126" t="s">
        <v>10</v>
      </c>
      <c r="L31" s="126"/>
      <c r="M31" s="126"/>
      <c r="N31" s="127"/>
      <c r="O31" s="128" t="str">
        <f>IF(AK25="","",IF(D31&lt;&gt;"",D31*0.3,""))</f>
        <v/>
      </c>
      <c r="P31" s="129"/>
      <c r="Q31" s="129"/>
      <c r="R31" s="129"/>
      <c r="S31" s="129"/>
      <c r="T31" s="130"/>
      <c r="U31" s="3" t="s">
        <v>11</v>
      </c>
      <c r="V31" s="27"/>
      <c r="W31" s="27"/>
      <c r="X31" s="27"/>
      <c r="Y31" s="27"/>
      <c r="Z31" s="28" t="s">
        <v>12</v>
      </c>
      <c r="AA31" s="143" t="str">
        <f>IF(AK25="","",IF(O31&lt;&gt;"",ROUNDUP(O31,-3),""))</f>
        <v/>
      </c>
      <c r="AB31" s="144"/>
      <c r="AC31" s="144"/>
      <c r="AD31" s="144"/>
      <c r="AE31" s="144"/>
      <c r="AF31" s="145"/>
      <c r="AG31" s="3" t="s">
        <v>2</v>
      </c>
    </row>
    <row r="32" spans="1:48" x14ac:dyDescent="0.4">
      <c r="B32" s="3" t="s">
        <v>13</v>
      </c>
      <c r="AA32" s="73" t="s">
        <v>14</v>
      </c>
      <c r="AB32" s="73"/>
    </row>
    <row r="33" spans="4:33" s="6" customFormat="1" ht="15.75" x14ac:dyDescent="0.4">
      <c r="D33" s="57" t="s">
        <v>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"/>
    </row>
    <row r="34" spans="4:33" s="6" customFormat="1" ht="15.75" x14ac:dyDescent="0.4">
      <c r="D34" s="6" t="s">
        <v>45</v>
      </c>
    </row>
    <row r="35" spans="4:33" s="7" customFormat="1" ht="13.5" thickBot="1" x14ac:dyDescent="0.45">
      <c r="D35" s="7" t="s">
        <v>46</v>
      </c>
      <c r="O35" s="7" t="s">
        <v>15</v>
      </c>
      <c r="Z35" s="7" t="s">
        <v>16</v>
      </c>
    </row>
    <row r="36" spans="4:33" ht="19.5" thickBot="1" x14ac:dyDescent="0.45">
      <c r="D36" s="134"/>
      <c r="E36" s="135"/>
      <c r="F36" s="135"/>
      <c r="G36" s="135"/>
      <c r="H36" s="135"/>
      <c r="I36" s="136"/>
      <c r="J36" s="26" t="s">
        <v>2</v>
      </c>
      <c r="K36" s="126" t="s">
        <v>37</v>
      </c>
      <c r="L36" s="126"/>
      <c r="M36" s="126"/>
      <c r="N36" s="127"/>
      <c r="O36" s="83" t="str">
        <f>IF(AK25&lt;&gt;"",IF(AA27="",IF(AA31="",IF(ISBLANK(D36),"",ROUNDUP(D36/59,0)),""),""),"")</f>
        <v/>
      </c>
      <c r="P36" s="84"/>
      <c r="Q36" s="84"/>
      <c r="R36" s="84"/>
      <c r="S36" s="84"/>
      <c r="T36" s="85"/>
      <c r="U36" s="3" t="s">
        <v>11</v>
      </c>
      <c r="Z36" s="131" t="str">
        <f>IF(AA27="",IF(AA31="",IF(O36="","",AK25-O36),""),"")</f>
        <v/>
      </c>
      <c r="AA36" s="132"/>
      <c r="AB36" s="132"/>
      <c r="AC36" s="132"/>
      <c r="AD36" s="132"/>
      <c r="AE36" s="133"/>
      <c r="AF36" s="3" t="s">
        <v>2</v>
      </c>
    </row>
    <row r="37" spans="4:33" s="7" customFormat="1" ht="12.75" x14ac:dyDescent="0.4">
      <c r="O37" s="7" t="s">
        <v>3</v>
      </c>
      <c r="Z37" s="7" t="s">
        <v>17</v>
      </c>
    </row>
    <row r="38" spans="4:33" ht="19.5" thickBot="1" x14ac:dyDescent="0.45">
      <c r="D38" s="3" t="s">
        <v>18</v>
      </c>
      <c r="Y38" s="7"/>
      <c r="Z38" s="7"/>
      <c r="AA38" s="7"/>
      <c r="AB38" s="7"/>
      <c r="AC38" s="7"/>
      <c r="AD38" s="7"/>
      <c r="AE38" s="7"/>
      <c r="AF38" s="7"/>
      <c r="AG38" s="7"/>
    </row>
    <row r="39" spans="4:33" ht="19.5" thickBot="1" x14ac:dyDescent="0.45">
      <c r="Z39" s="21" t="s">
        <v>19</v>
      </c>
      <c r="AA39" s="138" t="str">
        <f>IF(AND(AA50="対象外",Z36&lt;&gt;""),75000,IF(Z36="","",IF(Z36&lt;=187500,75000,"")))</f>
        <v/>
      </c>
      <c r="AB39" s="139"/>
      <c r="AC39" s="139"/>
      <c r="AD39" s="139"/>
      <c r="AE39" s="139"/>
      <c r="AF39" s="140"/>
      <c r="AG39" s="3" t="s">
        <v>2</v>
      </c>
    </row>
    <row r="40" spans="4:33" ht="24.75" customHeight="1" x14ac:dyDescent="0.4">
      <c r="D40" s="3" t="s">
        <v>56</v>
      </c>
    </row>
    <row r="41" spans="4:33" s="6" customFormat="1" ht="15.75" x14ac:dyDescent="0.4">
      <c r="F41" s="6" t="s">
        <v>76</v>
      </c>
      <c r="W41" s="22"/>
      <c r="X41" s="22"/>
      <c r="Y41" s="23"/>
      <c r="Z41" s="23"/>
      <c r="AA41" s="23"/>
      <c r="AB41" s="23"/>
      <c r="AC41" s="23"/>
      <c r="AD41" s="23"/>
    </row>
    <row r="42" spans="4:33" s="7" customFormat="1" ht="13.5" thickBot="1" x14ac:dyDescent="0.45">
      <c r="F42" s="7" t="s">
        <v>16</v>
      </c>
      <c r="P42" s="7" t="s">
        <v>68</v>
      </c>
      <c r="S42" s="24"/>
      <c r="T42" s="25"/>
      <c r="U42" s="25"/>
      <c r="V42" s="25"/>
      <c r="W42" s="25"/>
      <c r="X42" s="25"/>
      <c r="Y42" s="25"/>
      <c r="Z42" s="25" t="s">
        <v>20</v>
      </c>
    </row>
    <row r="43" spans="4:33" ht="19.5" thickBot="1" x14ac:dyDescent="0.45">
      <c r="F43" s="83" t="str">
        <f>IF(ISBLANK(C6),IF(Z36="","",IF(187501&lt;=Z36,Z36,"")),"対象外")</f>
        <v/>
      </c>
      <c r="G43" s="84"/>
      <c r="H43" s="84"/>
      <c r="I43" s="84"/>
      <c r="J43" s="85"/>
      <c r="K43" s="3" t="s">
        <v>2</v>
      </c>
      <c r="L43" s="126" t="s">
        <v>21</v>
      </c>
      <c r="M43" s="126"/>
      <c r="N43" s="126"/>
      <c r="O43" s="127"/>
      <c r="P43" s="128" t="str">
        <f>IF(F43="対象外",F43,IF(F43="","",F43*0.4))</f>
        <v/>
      </c>
      <c r="Q43" s="129"/>
      <c r="R43" s="129"/>
      <c r="S43" s="129"/>
      <c r="T43" s="129"/>
      <c r="U43" s="130"/>
      <c r="V43" s="3" t="s">
        <v>11</v>
      </c>
      <c r="W43" s="27"/>
      <c r="X43" s="27"/>
      <c r="Y43" s="27"/>
      <c r="Z43" s="131" t="str">
        <f>IF(P43="対象外",P43,IF(P43="","",ROUNDUP(P43,-3)))</f>
        <v/>
      </c>
      <c r="AA43" s="132"/>
      <c r="AB43" s="132"/>
      <c r="AC43" s="132"/>
      <c r="AD43" s="132"/>
      <c r="AE43" s="133"/>
      <c r="AF43" s="3" t="s">
        <v>2</v>
      </c>
    </row>
    <row r="44" spans="4:33" s="7" customFormat="1" ht="12.75" x14ac:dyDescent="0.4">
      <c r="Z44" s="25" t="s">
        <v>14</v>
      </c>
    </row>
    <row r="45" spans="4:33" s="6" customFormat="1" ht="15.75" x14ac:dyDescent="0.4">
      <c r="F45" s="6" t="s">
        <v>77</v>
      </c>
      <c r="W45" s="22"/>
      <c r="X45" s="22"/>
      <c r="Y45" s="23"/>
      <c r="Z45" s="23"/>
      <c r="AA45" s="23"/>
      <c r="AB45" s="23"/>
      <c r="AC45" s="23"/>
      <c r="AD45" s="23"/>
    </row>
    <row r="46" spans="4:33" s="7" customFormat="1" ht="13.5" thickBot="1" x14ac:dyDescent="0.45">
      <c r="F46" s="7" t="s">
        <v>22</v>
      </c>
      <c r="P46" s="7" t="s">
        <v>69</v>
      </c>
      <c r="S46" s="24"/>
      <c r="T46" s="25"/>
      <c r="U46" s="25"/>
      <c r="V46" s="25"/>
      <c r="W46" s="25"/>
      <c r="X46" s="25"/>
      <c r="Y46" s="25"/>
      <c r="Z46" s="25" t="s">
        <v>23</v>
      </c>
    </row>
    <row r="47" spans="4:33" ht="19.5" thickBot="1" x14ac:dyDescent="0.45">
      <c r="F47" s="83" t="str">
        <f>IF(F43="対象外",F43,IF(F43="","",IF(187501&lt;=AK25,AK25,"")))</f>
        <v/>
      </c>
      <c r="G47" s="84"/>
      <c r="H47" s="84"/>
      <c r="I47" s="84"/>
      <c r="J47" s="85"/>
      <c r="K47" s="3" t="s">
        <v>2</v>
      </c>
      <c r="L47" s="126" t="s">
        <v>24</v>
      </c>
      <c r="M47" s="126"/>
      <c r="N47" s="126"/>
      <c r="O47" s="127"/>
      <c r="P47" s="128" t="str">
        <f>IF(F43="対象外",F43,IF(F47="","",F47*0.3))</f>
        <v/>
      </c>
      <c r="Q47" s="129"/>
      <c r="R47" s="129"/>
      <c r="S47" s="129"/>
      <c r="T47" s="129"/>
      <c r="U47" s="130"/>
      <c r="V47" s="3" t="s">
        <v>11</v>
      </c>
      <c r="W47" s="27"/>
      <c r="X47" s="27"/>
      <c r="Y47" s="27"/>
      <c r="Z47" s="131" t="str">
        <f>IF(F43="対象外",F43,IF(P47="","",ROUNDUP(P47,-3)))</f>
        <v/>
      </c>
      <c r="AA47" s="132"/>
      <c r="AB47" s="132"/>
      <c r="AC47" s="132"/>
      <c r="AD47" s="132"/>
      <c r="AE47" s="133"/>
      <c r="AF47" s="3" t="s">
        <v>2</v>
      </c>
    </row>
    <row r="48" spans="4:33" s="7" customFormat="1" ht="12.75" x14ac:dyDescent="0.4">
      <c r="Z48" s="25" t="s">
        <v>14</v>
      </c>
    </row>
    <row r="49" spans="2:37" s="7" customFormat="1" ht="6.75" customHeight="1" thickBot="1" x14ac:dyDescent="0.45">
      <c r="Z49" s="25"/>
    </row>
    <row r="50" spans="2:37" ht="19.5" thickBot="1" x14ac:dyDescent="0.45">
      <c r="D50" s="3" t="s">
        <v>57</v>
      </c>
      <c r="Z50" s="21" t="s">
        <v>25</v>
      </c>
      <c r="AA50" s="138" t="str">
        <f>IF(AK51="対象外","対象外",IF(AK51="","",IF(AK51&gt;200000,200000,AK51)))</f>
        <v/>
      </c>
      <c r="AB50" s="139"/>
      <c r="AC50" s="139"/>
      <c r="AD50" s="139"/>
      <c r="AE50" s="139"/>
      <c r="AF50" s="140"/>
      <c r="AG50" s="3" t="s">
        <v>2</v>
      </c>
    </row>
    <row r="51" spans="2:37" ht="19.5" thickBot="1" x14ac:dyDescent="0.45">
      <c r="AB51" s="74"/>
      <c r="AK51" s="74" t="str">
        <f>IF(Z43="","",IF(Z43&lt;Z47,Z43,Z47))</f>
        <v/>
      </c>
    </row>
    <row r="52" spans="2:37" ht="3.95" customHeight="1" thickTop="1" x14ac:dyDescent="0.4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1"/>
    </row>
    <row r="53" spans="2:37" s="6" customFormat="1" ht="15.75" x14ac:dyDescent="0.4">
      <c r="B53" s="75"/>
      <c r="C53" s="63" t="s">
        <v>60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12"/>
      <c r="Z53" s="63"/>
      <c r="AA53" s="63"/>
      <c r="AB53" s="63"/>
      <c r="AC53" s="63"/>
      <c r="AD53" s="63"/>
      <c r="AE53" s="63"/>
      <c r="AF53" s="76"/>
    </row>
    <row r="54" spans="2:37" s="6" customFormat="1" ht="15.75" x14ac:dyDescent="0.4">
      <c r="B54" s="75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86"/>
      <c r="N54" s="86"/>
      <c r="O54" s="86"/>
      <c r="P54" s="86"/>
      <c r="Q54" s="86"/>
      <c r="R54" s="86"/>
      <c r="S54" s="63"/>
      <c r="T54" s="63"/>
      <c r="U54" s="63"/>
      <c r="V54" s="63"/>
      <c r="W54" s="63"/>
      <c r="X54" s="63"/>
      <c r="Y54" s="12"/>
      <c r="Z54" s="63"/>
      <c r="AA54" s="63"/>
      <c r="AB54" s="63"/>
      <c r="AC54" s="63"/>
      <c r="AD54" s="63"/>
      <c r="AE54" s="63"/>
      <c r="AF54" s="76"/>
    </row>
    <row r="55" spans="2:37" s="7" customFormat="1" ht="13.5" customHeight="1" thickBot="1" x14ac:dyDescent="0.45">
      <c r="B55" s="32"/>
      <c r="C55" s="12" t="s">
        <v>26</v>
      </c>
      <c r="D55" s="12"/>
      <c r="E55" s="12"/>
      <c r="F55" s="12"/>
      <c r="G55" s="12"/>
      <c r="H55" s="12"/>
      <c r="I55" s="12"/>
      <c r="J55" s="12"/>
      <c r="K55" s="12"/>
      <c r="L55" s="12"/>
      <c r="M55" s="87"/>
      <c r="N55" s="87"/>
      <c r="O55" s="87"/>
      <c r="P55" s="87"/>
      <c r="Q55" s="87"/>
      <c r="R55" s="87"/>
      <c r="S55" s="12"/>
      <c r="T55" s="12"/>
      <c r="U55" s="12"/>
      <c r="V55" s="12" t="s">
        <v>67</v>
      </c>
      <c r="W55" s="39"/>
      <c r="X55" s="12"/>
      <c r="Y55" s="12"/>
      <c r="Z55" s="39"/>
      <c r="AA55" s="39"/>
      <c r="AB55" s="39"/>
      <c r="AC55" s="39"/>
      <c r="AD55" s="39"/>
      <c r="AE55" s="12"/>
      <c r="AF55" s="33"/>
    </row>
    <row r="56" spans="2:37" ht="22.15" customHeight="1" thickBot="1" x14ac:dyDescent="0.45">
      <c r="B56" s="34"/>
      <c r="C56" s="109" t="str">
        <f>IF(AA27&lt;&gt;"",AA27,IF(AA31&lt;&gt;"",AA31,IF(AA39&lt;&gt;"",AA39,IF(AA50&lt;&gt;"",AA50,""))))</f>
        <v/>
      </c>
      <c r="D56" s="110"/>
      <c r="E56" s="110"/>
      <c r="F56" s="110"/>
      <c r="G56" s="110"/>
      <c r="H56" s="111"/>
      <c r="I56" s="15" t="s">
        <v>27</v>
      </c>
      <c r="J56" s="15"/>
      <c r="K56" s="15"/>
      <c r="L56" s="15"/>
      <c r="M56" s="120"/>
      <c r="N56" s="121"/>
      <c r="O56" s="121"/>
      <c r="P56" s="121"/>
      <c r="Q56" s="121"/>
      <c r="R56" s="122"/>
      <c r="S56" s="15" t="s">
        <v>28</v>
      </c>
      <c r="T56" s="15"/>
      <c r="U56" s="15"/>
      <c r="V56" s="41" t="str">
        <f>IF(C56&lt;&gt;"",IF(ISBLANK(M56),"",C56*M56),"")</f>
        <v/>
      </c>
      <c r="W56" s="137" t="str">
        <f>IF(ISBLANK(M56),"",C56*M56)</f>
        <v/>
      </c>
      <c r="X56" s="137"/>
      <c r="Y56" s="137"/>
      <c r="Z56" s="137"/>
      <c r="AA56" s="137"/>
      <c r="AB56" s="137"/>
      <c r="AC56" s="137"/>
      <c r="AD56" s="40"/>
      <c r="AE56" s="15" t="s">
        <v>2</v>
      </c>
      <c r="AF56" s="35"/>
    </row>
    <row r="57" spans="2:37" ht="18.600000000000001" customHeight="1" x14ac:dyDescent="0.4">
      <c r="B57" s="34"/>
      <c r="C57" s="37"/>
      <c r="D57" s="37"/>
      <c r="E57" s="37"/>
      <c r="F57" s="37"/>
      <c r="G57" s="37"/>
      <c r="H57" s="37"/>
      <c r="I57" s="15"/>
      <c r="J57" s="15"/>
      <c r="K57" s="15"/>
      <c r="L57" s="15"/>
      <c r="M57" s="38"/>
      <c r="N57" s="38"/>
      <c r="O57" s="38"/>
      <c r="P57" s="38"/>
      <c r="Q57" s="38"/>
      <c r="R57" s="38"/>
      <c r="S57" s="15"/>
      <c r="T57" s="15"/>
      <c r="U57" s="15"/>
      <c r="V57" s="39"/>
      <c r="W57" s="39"/>
      <c r="X57" s="39"/>
      <c r="Y57" s="39"/>
      <c r="Z57" s="39"/>
      <c r="AA57" s="39"/>
      <c r="AB57" s="39"/>
      <c r="AC57" s="39"/>
      <c r="AD57" s="39"/>
      <c r="AE57" s="15"/>
      <c r="AF57" s="35"/>
    </row>
    <row r="58" spans="2:37" ht="12.6" customHeight="1" x14ac:dyDescent="0.4">
      <c r="B58" s="34"/>
      <c r="C58" s="77" t="s">
        <v>61</v>
      </c>
      <c r="D58" s="37"/>
      <c r="E58" s="37"/>
      <c r="F58" s="37"/>
      <c r="G58" s="37"/>
      <c r="H58" s="37"/>
      <c r="I58" s="15"/>
      <c r="J58" s="15"/>
      <c r="K58" s="15"/>
      <c r="L58" s="15"/>
      <c r="M58" s="38"/>
      <c r="N58" s="38"/>
      <c r="O58" s="38"/>
      <c r="P58" s="38"/>
      <c r="Q58" s="38"/>
      <c r="R58" s="38"/>
      <c r="S58" s="15"/>
      <c r="T58" s="15"/>
      <c r="U58" s="15"/>
      <c r="V58" s="39"/>
      <c r="W58" s="39"/>
      <c r="X58" s="39"/>
      <c r="Y58" s="39"/>
      <c r="Z58" s="39"/>
      <c r="AA58" s="39"/>
      <c r="AB58" s="39"/>
      <c r="AC58" s="39"/>
      <c r="AD58" s="39"/>
      <c r="AE58" s="15"/>
      <c r="AF58" s="35"/>
    </row>
    <row r="59" spans="2:37" ht="15" customHeight="1" thickBot="1" x14ac:dyDescent="0.45">
      <c r="B59" s="34"/>
      <c r="C59" s="78" t="s">
        <v>62</v>
      </c>
      <c r="D59" s="37"/>
      <c r="E59" s="37"/>
      <c r="F59" s="37"/>
      <c r="G59" s="37"/>
      <c r="H59" s="37"/>
      <c r="I59" s="15"/>
      <c r="J59" s="15"/>
      <c r="K59" s="15"/>
      <c r="L59" s="15"/>
      <c r="M59" s="68" t="s">
        <v>63</v>
      </c>
      <c r="N59" s="79"/>
      <c r="O59" s="79"/>
      <c r="P59" s="79"/>
      <c r="Q59" s="79"/>
      <c r="R59" s="79"/>
      <c r="S59" s="12"/>
      <c r="T59" s="12"/>
      <c r="U59" s="12"/>
      <c r="V59" s="12" t="s">
        <v>64</v>
      </c>
      <c r="W59" s="39"/>
      <c r="X59" s="39"/>
      <c r="Y59" s="12"/>
      <c r="Z59" s="39"/>
      <c r="AA59" s="39"/>
      <c r="AB59" s="39"/>
      <c r="AC59" s="39"/>
      <c r="AD59" s="39"/>
      <c r="AE59" s="12"/>
      <c r="AF59" s="35"/>
    </row>
    <row r="60" spans="2:37" ht="21.75" customHeight="1" thickBot="1" x14ac:dyDescent="0.45">
      <c r="B60" s="34"/>
      <c r="C60" s="109" t="str">
        <f>IF(ISBLANK(C6),"",W56)</f>
        <v/>
      </c>
      <c r="D60" s="110"/>
      <c r="E60" s="110"/>
      <c r="F60" s="110"/>
      <c r="G60" s="110"/>
      <c r="H60" s="111"/>
      <c r="I60" s="15" t="s">
        <v>78</v>
      </c>
      <c r="J60" s="15"/>
      <c r="K60" s="15"/>
      <c r="L60" s="15"/>
      <c r="M60" s="123">
        <v>350000</v>
      </c>
      <c r="N60" s="124"/>
      <c r="O60" s="124"/>
      <c r="P60" s="124"/>
      <c r="Q60" s="124"/>
      <c r="R60" s="125"/>
      <c r="S60" s="15" t="s">
        <v>29</v>
      </c>
      <c r="T60" s="15"/>
      <c r="U60" s="15"/>
      <c r="V60" s="80"/>
      <c r="W60" s="137" t="str">
        <f>IF(C60="","",C60-M60)</f>
        <v/>
      </c>
      <c r="X60" s="137"/>
      <c r="Y60" s="137"/>
      <c r="Z60" s="137"/>
      <c r="AA60" s="137"/>
      <c r="AB60" s="137"/>
      <c r="AC60" s="137"/>
      <c r="AD60" s="40"/>
      <c r="AE60" s="15" t="s">
        <v>2</v>
      </c>
      <c r="AF60" s="35"/>
    </row>
    <row r="61" spans="2:37" ht="9" customHeight="1" thickBot="1" x14ac:dyDescent="0.45">
      <c r="B61" s="3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8"/>
    </row>
    <row r="62" spans="2:37" ht="12.75" customHeight="1" thickTop="1" x14ac:dyDescent="0.4">
      <c r="C62" s="15"/>
      <c r="D62" s="15"/>
      <c r="E62" s="15"/>
      <c r="F62" s="15"/>
      <c r="G62" s="15"/>
      <c r="H62" s="15"/>
      <c r="M62" s="15"/>
      <c r="N62" s="15"/>
      <c r="O62" s="15"/>
      <c r="P62" s="15"/>
      <c r="Q62" s="15"/>
      <c r="R62" s="15"/>
      <c r="Y62" s="15"/>
      <c r="Z62" s="15"/>
      <c r="AA62" s="15"/>
      <c r="AB62" s="15"/>
      <c r="AC62" s="15"/>
      <c r="AD62" s="15"/>
    </row>
    <row r="65" spans="1:6" x14ac:dyDescent="0.4">
      <c r="A65" s="3" t="s">
        <v>47</v>
      </c>
      <c r="B65" s="3">
        <v>2019</v>
      </c>
      <c r="C65" s="3">
        <v>2</v>
      </c>
      <c r="F65" s="3" t="s">
        <v>39</v>
      </c>
    </row>
    <row r="66" spans="1:6" x14ac:dyDescent="0.4">
      <c r="A66" s="3" t="s">
        <v>48</v>
      </c>
      <c r="B66" s="3">
        <v>2020</v>
      </c>
      <c r="C66" s="3">
        <v>3</v>
      </c>
    </row>
    <row r="67" spans="1:6" x14ac:dyDescent="0.4">
      <c r="A67" s="3" t="s">
        <v>49</v>
      </c>
      <c r="B67" s="3">
        <v>2021</v>
      </c>
      <c r="C67" s="3">
        <v>4</v>
      </c>
    </row>
    <row r="68" spans="1:6" x14ac:dyDescent="0.4">
      <c r="A68" s="3" t="s">
        <v>50</v>
      </c>
      <c r="C68" s="3">
        <v>5</v>
      </c>
    </row>
    <row r="69" spans="1:6" x14ac:dyDescent="0.4">
      <c r="B69" s="3">
        <v>2021</v>
      </c>
      <c r="C69" s="3">
        <v>6</v>
      </c>
    </row>
    <row r="70" spans="1:6" x14ac:dyDescent="0.4">
      <c r="B70" s="3">
        <v>2022</v>
      </c>
      <c r="C70" s="3">
        <v>7</v>
      </c>
    </row>
    <row r="71" spans="1:6" x14ac:dyDescent="0.4">
      <c r="C71" s="3">
        <v>8</v>
      </c>
    </row>
    <row r="72" spans="1:6" x14ac:dyDescent="0.4">
      <c r="C72" s="3">
        <v>9</v>
      </c>
    </row>
    <row r="73" spans="1:6" x14ac:dyDescent="0.4">
      <c r="C73" s="3">
        <v>10</v>
      </c>
    </row>
    <row r="74" spans="1:6" x14ac:dyDescent="0.4">
      <c r="C74" s="3">
        <v>11</v>
      </c>
    </row>
    <row r="75" spans="1:6" x14ac:dyDescent="0.4">
      <c r="C75" s="3">
        <v>12</v>
      </c>
    </row>
    <row r="76" spans="1:6" x14ac:dyDescent="0.4">
      <c r="C76" s="3" t="s">
        <v>33</v>
      </c>
    </row>
  </sheetData>
  <sheetProtection algorithmName="SHA-512" hashValue="xe4y3e+nTzovJcmc0M9epH1JBvacA8BI97OPoT1JBpU4Xv7iWxsiTqGo+AQk3AqHCMmmHUL1iRWqoRN/k1SRkw==" saltValue="RsS1LjvEHKENtTQbVgsSWw==" spinCount="100000" sheet="1" objects="1" scenarios="1"/>
  <mergeCells count="53">
    <mergeCell ref="AK2:AU2"/>
    <mergeCell ref="M2:AE2"/>
    <mergeCell ref="AA18:AH18"/>
    <mergeCell ref="K19:L19"/>
    <mergeCell ref="N19:O19"/>
    <mergeCell ref="R19:S19"/>
    <mergeCell ref="H18:O18"/>
    <mergeCell ref="H19:I19"/>
    <mergeCell ref="W60:AC60"/>
    <mergeCell ref="AA50:AF50"/>
    <mergeCell ref="AA27:AF27"/>
    <mergeCell ref="AA19:AB19"/>
    <mergeCell ref="W56:AC56"/>
    <mergeCell ref="AA39:AF39"/>
    <mergeCell ref="Z43:AE43"/>
    <mergeCell ref="Z47:AE47"/>
    <mergeCell ref="AA31:AF31"/>
    <mergeCell ref="Z36:AE36"/>
    <mergeCell ref="Y22:AD22"/>
    <mergeCell ref="U22:W22"/>
    <mergeCell ref="U19:V19"/>
    <mergeCell ref="C56:H56"/>
    <mergeCell ref="M56:R56"/>
    <mergeCell ref="C60:H60"/>
    <mergeCell ref="M60:R60"/>
    <mergeCell ref="C19:E19"/>
    <mergeCell ref="F43:J43"/>
    <mergeCell ref="L43:O43"/>
    <mergeCell ref="P43:U43"/>
    <mergeCell ref="F47:J47"/>
    <mergeCell ref="L47:O47"/>
    <mergeCell ref="P47:U47"/>
    <mergeCell ref="D31:I31"/>
    <mergeCell ref="K31:N31"/>
    <mergeCell ref="O31:T31"/>
    <mergeCell ref="D36:I36"/>
    <mergeCell ref="K36:N36"/>
    <mergeCell ref="A1:AI1"/>
    <mergeCell ref="A2:L2"/>
    <mergeCell ref="A4:E4"/>
    <mergeCell ref="F4:X4"/>
    <mergeCell ref="B12:G12"/>
    <mergeCell ref="O12:T12"/>
    <mergeCell ref="B10:E10"/>
    <mergeCell ref="G10:H10"/>
    <mergeCell ref="K12:L12"/>
    <mergeCell ref="Y10:AG12"/>
    <mergeCell ref="O36:T36"/>
    <mergeCell ref="M54:R55"/>
    <mergeCell ref="C18:E18"/>
    <mergeCell ref="C22:H22"/>
    <mergeCell ref="J22:M22"/>
    <mergeCell ref="N22:S22"/>
  </mergeCells>
  <phoneticPr fontId="1"/>
  <dataValidations count="8">
    <dataValidation type="list" allowBlank="1" showInputMessage="1" showErrorMessage="1" sqref="B10:E10 AA19:AB19">
      <formula1>$B$65:$B$68</formula1>
    </dataValidation>
    <dataValidation showInputMessage="1" showErrorMessage="1" sqref="U19"/>
    <dataValidation type="list" allowBlank="1" showInputMessage="1" showErrorMessage="1" sqref="C19:E19">
      <formula1>$A$65:$A$69</formula1>
    </dataValidation>
    <dataValidation type="list" allowBlank="1" showInputMessage="1" showErrorMessage="1" sqref="C6:C7">
      <formula1>$F$65:$F$66</formula1>
    </dataValidation>
    <dataValidation type="whole" allowBlank="1" showInputMessage="1" showErrorMessage="1" sqref="M56:R56">
      <formula1>23</formula1>
      <formula2>25</formula2>
    </dataValidation>
    <dataValidation type="list" allowBlank="1" showInputMessage="1" showErrorMessage="1" sqref="H19:I19">
      <formula1>$B$69:$B$71</formula1>
    </dataValidation>
    <dataValidation type="whole" allowBlank="1" showInputMessage="1" showErrorMessage="1" sqref="K19:L19 AD19">
      <formula1>1</formula1>
      <formula2>12</formula2>
    </dataValidation>
    <dataValidation type="whole" allowBlank="1" showInputMessage="1" showErrorMessage="1" sqref="N19:O19">
      <formula1>1</formula1>
      <formula2>31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中小Ａ</vt:lpstr>
      <vt:lpstr>中小Ａ!Print_Area</vt:lpstr>
    </vt:vector>
  </TitlesOfParts>
  <Company>凸版印刷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美穂</dc:creator>
  <cp:lastModifiedBy>齊藤＿遼</cp:lastModifiedBy>
  <cp:lastPrinted>2022-02-14T12:06:28Z</cp:lastPrinted>
  <dcterms:created xsi:type="dcterms:W3CDTF">2021-03-12T05:19:29Z</dcterms:created>
  <dcterms:modified xsi:type="dcterms:W3CDTF">2022-02-18T00:45:55Z</dcterms:modified>
</cp:coreProperties>
</file>