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900_災害対策本部\90　新型コロナ対応(受付)\04　感染症対策各種チーム\07_事業支援班（新）\02_飲食店等支援金\08_【まん防】【独自措置】\まん防\03 本申請\作業フォルダ\計算シート確認用\修正G\"/>
    </mc:Choice>
  </mc:AlternateContent>
  <bookViews>
    <workbookView xWindow="0" yWindow="0" windowWidth="20490" windowHeight="7530"/>
  </bookViews>
  <sheets>
    <sheet name="大企業Ａ" sheetId="1" r:id="rId1"/>
  </sheets>
  <definedNames>
    <definedName name="_xlnm._FilterDatabase" localSheetId="0" hidden="1">大企業Ａ!$H$16:$Y$17</definedName>
    <definedName name="_xlnm.Print_Area" localSheetId="0">大企業Ａ!$A$1:$AI$46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X27" i="1" s="1"/>
  <c r="W44" i="1" s="1"/>
  <c r="Y20" i="1" l="1"/>
  <c r="N20" i="1" l="1"/>
  <c r="K10" i="1" l="1"/>
  <c r="O10" i="1" s="1"/>
  <c r="AJ23" i="1" s="1"/>
  <c r="D31" i="1" l="1"/>
  <c r="D35" i="1" l="1"/>
  <c r="N35" i="1" s="1"/>
  <c r="X35" i="1" s="1"/>
  <c r="N31" i="1"/>
  <c r="X31" i="1" s="1"/>
  <c r="Y39" i="1" s="1"/>
  <c r="AJ39" i="1" l="1"/>
  <c r="Z38" i="1" l="1"/>
  <c r="C44" i="1" s="1"/>
  <c r="V44" i="1" s="1"/>
</calcChain>
</file>

<file path=xl/sharedStrings.xml><?xml version="1.0" encoding="utf-8"?>
<sst xmlns="http://schemas.openxmlformats.org/spreadsheetml/2006/main" count="81" uniqueCount="57">
  <si>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</si>
  <si>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</si>
  <si>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</si>
  <si>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</si>
  <si>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※千円未満は切り上げ</t>
    <rPh sb="1" eb="5">
      <t>センエンミマン</t>
    </rPh>
    <phoneticPr fontId="5"/>
  </si>
  <si>
    <t>円　⇒</t>
    <rPh sb="0" eb="1">
      <t>エン</t>
    </rPh>
    <phoneticPr fontId="5"/>
  </si>
  <si>
    <t>×０．３＝</t>
    <phoneticPr fontId="5"/>
  </si>
  <si>
    <t>支援金額…⑤</t>
    <rPh sb="0" eb="4">
      <t>シエンキンガク</t>
    </rPh>
    <phoneticPr fontId="5"/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</si>
  <si>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</si>
  <si>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</si>
  <si>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</si>
  <si>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</si>
  <si>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</si>
  <si>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※小数点以下切り上げ</t>
    <phoneticPr fontId="5"/>
  </si>
  <si>
    <t>÷ ５９ ＝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</si>
  <si>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</si>
  <si>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</si>
  <si>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</si>
  <si>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</si>
  <si>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</si>
  <si>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</si>
  <si>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</si>
  <si>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</si>
  <si>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</si>
  <si>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</si>
  <si>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1~2</t>
    <phoneticPr fontId="4"/>
  </si>
  <si>
    <t>大企業</t>
    <rPh sb="0" eb="3">
      <t>ダイキギョウ</t>
    </rPh>
    <phoneticPr fontId="5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</si>
  <si>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5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</si>
  <si>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</si>
  <si>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</si>
  <si>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</si>
  <si>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</si>
  <si>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</si>
  <si>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</si>
  <si>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暦日数※</t>
    <rPh sb="0" eb="1">
      <t>コヨミ</t>
    </rPh>
    <rPh sb="1" eb="3">
      <t>ニッスウ</t>
    </rPh>
    <phoneticPr fontId="4"/>
  </si>
  <si>
    <t>小数点以下切り上げ</t>
    <phoneticPr fontId="5"/>
  </si>
  <si>
    <t>☆2019年1月2日以降に営業を始めた施設（店舗）は次の計算式により、1日当たりの売上高①を計算することも可能です。</t>
    <phoneticPr fontId="5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</si>
  <si>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</si>
  <si>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</si>
  <si>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</si>
  <si>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</si>
  <si>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</si>
  <si>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</si>
  <si>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2022年の1~2月の売上高</t>
    <rPh sb="13" eb="14">
      <t>ダカ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</si>
  <si>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</si>
  <si>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当該期間の総支給額</t>
    <rPh sb="0" eb="2">
      <t>トウガイ</t>
    </rPh>
    <rPh sb="2" eb="4">
      <t>キカン</t>
    </rPh>
    <rPh sb="5" eb="6">
      <t>ソウ</t>
    </rPh>
    <rPh sb="6" eb="8">
      <t>シキュウ</t>
    </rPh>
    <rPh sb="8" eb="9">
      <t>ガク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</si>
  <si>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</si>
  <si>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2019年、2020年又は2021年の1月～2月の1日当たりの飲食業の売上高（消費税及び地方消費税を除く）を計算してください。</t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</si>
  <si>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</si>
  <si>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</si>
  <si>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</si>
  <si>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</si>
  <si>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</si>
  <si>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認証店Ａ（21時まで営業時短（酒類提供11時～20時まで））として営業した場合</t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</si>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</sst>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18" xfId="2" applyFont="1" applyBorder="1">
      <alignment vertical="center"/>
    </xf>
    <xf numFmtId="0" fontId="3" fillId="0" borderId="17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20" xfId="2" applyFont="1" applyBorder="1">
      <alignment vertical="center"/>
    </xf>
    <xf numFmtId="0" fontId="3" fillId="0" borderId="21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6" borderId="22" xfId="2" applyFont="1" applyFill="1" applyBorder="1">
      <alignment vertical="center"/>
    </xf>
    <xf numFmtId="0" fontId="10" fillId="6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176" fontId="3" fillId="0" borderId="5" xfId="2" applyNumberFormat="1" applyFont="1" applyFill="1" applyBorder="1" applyAlignment="1">
      <alignment horizontal="center" vertical="center"/>
    </xf>
    <xf numFmtId="0" fontId="3" fillId="0" borderId="5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6" borderId="24" xfId="2" applyFont="1" applyFill="1" applyBorder="1">
      <alignment vertical="center"/>
    </xf>
    <xf numFmtId="0" fontId="10" fillId="0" borderId="20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18" xfId="2" applyFont="1" applyBorder="1">
      <alignment vertical="center"/>
    </xf>
    <xf numFmtId="0" fontId="17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17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18" xfId="2" applyFont="1" applyFill="1" applyBorder="1" applyProtection="1">
      <alignment vertical="center"/>
    </xf>
    <xf numFmtId="0" fontId="17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17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3" fillId="0" borderId="0" xfId="2" applyFont="1" applyFill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27" xfId="2" applyFont="1" applyFill="1" applyBorder="1" applyAlignment="1" applyProtection="1">
      <alignment vertical="center"/>
      <protection locked="0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 applyProtection="1">
      <alignment horizontal="center" vertical="center"/>
      <protection locked="0"/>
    </xf>
    <xf numFmtId="176" fontId="16" fillId="2" borderId="3" xfId="2" applyNumberFormat="1" applyFont="1" applyFill="1" applyBorder="1" applyAlignment="1" applyProtection="1">
      <alignment horizontal="center" vertical="center"/>
      <protection locked="0"/>
    </xf>
    <xf numFmtId="176" fontId="16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7" borderId="25" xfId="2" applyFont="1" applyFill="1" applyBorder="1" applyAlignment="1">
      <alignment horizontal="center" vertical="center" shrinkToFit="1"/>
    </xf>
    <xf numFmtId="0" fontId="2" fillId="0" borderId="25" xfId="2" applyFont="1" applyBorder="1" applyAlignment="1">
      <alignment vertical="center" shrinkToFit="1"/>
    </xf>
    <xf numFmtId="0" fontId="16" fillId="2" borderId="25" xfId="2" applyNumberFormat="1" applyFont="1" applyFill="1" applyBorder="1" applyAlignment="1" applyProtection="1">
      <alignment horizontal="center" vertical="center"/>
      <protection locked="0"/>
    </xf>
    <xf numFmtId="0" fontId="3" fillId="2" borderId="25" xfId="2" applyNumberFormat="1" applyFont="1" applyFill="1" applyBorder="1" applyAlignment="1" applyProtection="1">
      <alignment horizontal="center" vertical="center"/>
      <protection locked="0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5" borderId="4" xfId="2" applyFont="1" applyFill="1" applyBorder="1" applyAlignment="1" applyProtection="1">
      <alignment horizontal="center" vertical="center"/>
      <protection locked="0"/>
    </xf>
    <xf numFmtId="0" fontId="10" fillId="5" borderId="3" xfId="2" applyFont="1" applyFill="1" applyBorder="1" applyAlignment="1" applyProtection="1">
      <alignment horizontal="center" vertical="center"/>
      <protection locked="0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8" fillId="8" borderId="13" xfId="2" applyFont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19" fillId="8" borderId="0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17" fillId="3" borderId="0" xfId="2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left" vertical="center" wrapText="1"/>
    </xf>
    <xf numFmtId="0" fontId="17" fillId="3" borderId="17" xfId="2" applyFont="1" applyFill="1" applyBorder="1" applyAlignment="1" applyProtection="1">
      <alignment horizontal="left" vertical="center" wrapText="1"/>
    </xf>
    <xf numFmtId="0" fontId="17" fillId="5" borderId="4" xfId="2" applyFont="1" applyFill="1" applyBorder="1" applyAlignment="1" applyProtection="1">
      <alignment horizontal="center" vertical="center"/>
      <protection locked="0"/>
    </xf>
    <xf numFmtId="0" fontId="17" fillId="5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155970</xdr:colOff>
      <xdr:row>0</xdr:row>
      <xdr:rowOff>233108</xdr:rowOff>
    </xdr:from>
    <xdr:to>
      <xdr:col>36</xdr:col>
      <xdr:colOff>64485</xdr:colOff>
      <xdr:row>1</xdr:row>
      <xdr:rowOff>179945</xdr:rowOff>
    </xdr:to>
    <xdr:sp macro="" textlink="">
      <xdr:nvSpPr>
        <xdr:cNvPr id="2" name="正方形/長方形 1"/>
        <xdr:cNvSpPr/>
      </xdr:nvSpPr>
      <xdr:spPr>
        <a:xfrm>
          <a:off x="5585220" y="233108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ア＞</a:t>
          </a:r>
        </a:p>
      </xdr:txBody>
    </xdr:sp>
    <xdr:clientData/>
  </xdr:twoCellAnchor>
  <xdr:twoCellAnchor>
    <xdr:from>
      <xdr:col>1</xdr:col>
      <xdr:colOff>99679</xdr:colOff>
      <xdr:row>13</xdr:row>
      <xdr:rowOff>22151</xdr:rowOff>
    </xdr:from>
    <xdr:to>
      <xdr:col>31</xdr:col>
      <xdr:colOff>243662</xdr:colOff>
      <xdr:row>14</xdr:row>
      <xdr:rowOff>11075</xdr:rowOff>
    </xdr:to>
    <xdr:sp macro="" textlink="">
      <xdr:nvSpPr>
        <xdr:cNvPr id="5" name="正方形/長方形 4"/>
        <xdr:cNvSpPr/>
      </xdr:nvSpPr>
      <xdr:spPr>
        <a:xfrm>
          <a:off x="278273" y="2790354"/>
          <a:ext cx="6103061" cy="154269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166135</xdr:colOff>
      <xdr:row>40</xdr:row>
      <xdr:rowOff>121831</xdr:rowOff>
    </xdr:from>
    <xdr:to>
      <xdr:col>18</xdr:col>
      <xdr:colOff>80366</xdr:colOff>
      <xdr:row>42</xdr:row>
      <xdr:rowOff>97467</xdr:rowOff>
    </xdr:to>
    <xdr:sp macro="" textlink="">
      <xdr:nvSpPr>
        <xdr:cNvPr id="7" name="正方形/長方形 6"/>
        <xdr:cNvSpPr/>
      </xdr:nvSpPr>
      <xdr:spPr>
        <a:xfrm>
          <a:off x="2226193" y="9569302"/>
          <a:ext cx="1154696" cy="37435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23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24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25</a:t>
          </a:r>
          <a:r>
            <a:rPr kumimoji="1" lang="ja-JP" altLang="en-US" sz="800">
              <a:solidFill>
                <a:schemeClr val="tx1"/>
              </a:solidFill>
            </a:rPr>
            <a:t>日から選択）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tabSelected="1" view="pageBreakPreview" zoomScale="145" zoomScaleNormal="100" zoomScaleSheetLayoutView="145" workbookViewId="0">
      <selection activeCell="B10" sqref="B10:G10"/>
    </sheetView>
  </sheetViews>
  <sheetFormatPr defaultColWidth="2.375" defaultRowHeight="18.75" x14ac:dyDescent="0.4"/>
  <cols>
    <col min="1" max="1" width="2.375" style="1"/>
    <col min="2" max="2" width="2.375" style="1" customWidth="1"/>
    <col min="3" max="3" width="3.75" style="1" bestFit="1" customWidth="1"/>
    <col min="4" max="22" width="2.375" style="1"/>
    <col min="23" max="23" width="2.375" style="1" customWidth="1"/>
    <col min="24" max="24" width="3.5" style="1" bestFit="1" customWidth="1"/>
    <col min="25" max="25" width="5.25" style="1" customWidth="1"/>
    <col min="26" max="26" width="4.75" style="1" customWidth="1"/>
    <col min="27" max="29" width="2.375" style="1"/>
    <col min="30" max="30" width="3.25" style="1" bestFit="1" customWidth="1"/>
    <col min="31" max="31" width="2.375" style="1"/>
    <col min="32" max="32" width="3.625" style="1" customWidth="1"/>
    <col min="33" max="33" width="4.5" style="1" customWidth="1"/>
    <col min="34" max="37" width="2.375" style="1"/>
    <col min="38" max="40" width="5.5" style="1" bestFit="1" customWidth="1"/>
    <col min="41" max="16384" width="2.375" style="1"/>
  </cols>
  <sheetData>
    <row r="1" spans="1:48" s="39" customFormat="1" ht="19.149999999999999" customHeight="1" x14ac:dyDescent="0.4">
      <c r="A1" s="124" t="s">
        <v>27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48" s="38" customFormat="1" ht="21" customHeight="1" x14ac:dyDescent="0.4">
      <c r="A2" s="126" t="s">
        <v>26</v>
      </c>
      <c r="B2" s="127"/>
      <c r="C2" s="127"/>
      <c r="D2" s="127"/>
      <c r="E2" s="127"/>
      <c r="F2" s="127"/>
      <c r="G2" s="127"/>
      <c r="H2" s="127"/>
      <c r="I2" s="128"/>
      <c r="J2" s="128"/>
      <c r="K2" s="128"/>
      <c r="L2" s="129"/>
      <c r="M2" s="45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</row>
    <row r="3" spans="1:48" s="38" customFormat="1" ht="27.75" customHeight="1" x14ac:dyDescent="0.4">
      <c r="B3" s="46" t="s">
        <v>53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49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 x14ac:dyDescent="0.4">
      <c r="A4" s="109" t="s">
        <v>54</v>
      </c>
      <c r="B4" s="110"/>
      <c r="C4" s="110"/>
      <c r="D4" s="110"/>
      <c r="E4" s="110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48" ht="17.25" customHeight="1" x14ac:dyDescent="0.4"/>
    <row r="6" spans="1:48" s="20" customFormat="1" ht="15.75" x14ac:dyDescent="0.4">
      <c r="B6" s="52" t="s">
        <v>47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6"/>
    </row>
    <row r="7" spans="1:48" s="20" customFormat="1" ht="16.5" thickBot="1" x14ac:dyDescent="0.45">
      <c r="B7" s="53"/>
      <c r="C7" s="53"/>
      <c r="D7" s="53"/>
      <c r="E7" s="53"/>
      <c r="F7" s="53"/>
      <c r="G7" s="53"/>
      <c r="H7" s="53"/>
      <c r="I7" s="5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48" s="20" customFormat="1" ht="16.5" thickBot="1" x14ac:dyDescent="0.45">
      <c r="B8" s="120"/>
      <c r="C8" s="121"/>
      <c r="D8" s="121"/>
      <c r="E8" s="122"/>
      <c r="F8" s="54" t="s">
        <v>21</v>
      </c>
      <c r="G8" s="123" t="s">
        <v>25</v>
      </c>
      <c r="H8" s="123"/>
      <c r="I8" s="35" t="s">
        <v>20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18" t="s">
        <v>33</v>
      </c>
      <c r="Z8" s="119"/>
      <c r="AA8" s="119"/>
      <c r="AB8" s="119"/>
      <c r="AC8" s="119"/>
      <c r="AD8" s="119"/>
      <c r="AE8" s="119"/>
      <c r="AF8" s="119"/>
      <c r="AG8" s="119"/>
    </row>
    <row r="9" spans="1:48" s="9" customFormat="1" ht="13.5" thickBot="1" x14ac:dyDescent="0.45">
      <c r="B9" s="18" t="s">
        <v>52</v>
      </c>
      <c r="C9" s="55"/>
      <c r="D9" s="55"/>
      <c r="E9" s="55"/>
      <c r="F9" s="55"/>
      <c r="G9" s="55"/>
      <c r="H9" s="55"/>
      <c r="I9" s="55"/>
      <c r="K9" s="9" t="s">
        <v>34</v>
      </c>
      <c r="O9" s="9" t="s">
        <v>19</v>
      </c>
      <c r="Y9" s="119"/>
      <c r="Z9" s="119"/>
      <c r="AA9" s="119"/>
      <c r="AB9" s="119"/>
      <c r="AC9" s="119"/>
      <c r="AD9" s="119"/>
      <c r="AE9" s="119"/>
      <c r="AF9" s="119"/>
      <c r="AG9" s="119"/>
    </row>
    <row r="10" spans="1:48" ht="19.5" thickBot="1" x14ac:dyDescent="0.45">
      <c r="B10" s="113"/>
      <c r="C10" s="114"/>
      <c r="D10" s="114"/>
      <c r="E10" s="114"/>
      <c r="F10" s="114"/>
      <c r="G10" s="115"/>
      <c r="H10" s="1" t="s">
        <v>24</v>
      </c>
      <c r="J10" s="1" t="s">
        <v>23</v>
      </c>
      <c r="K10" s="116" t="str">
        <f>IF(ISBLANK(B8),"",IF(B8=2020,60,59))</f>
        <v/>
      </c>
      <c r="L10" s="117"/>
      <c r="N10" s="1" t="s">
        <v>22</v>
      </c>
      <c r="O10" s="72" t="str">
        <f>IF(ISBLANK(B10),"",ROUNDUP(B10/K10,0))</f>
        <v/>
      </c>
      <c r="P10" s="73"/>
      <c r="Q10" s="73"/>
      <c r="R10" s="73"/>
      <c r="S10" s="73"/>
      <c r="T10" s="74"/>
      <c r="U10" s="1" t="s">
        <v>1</v>
      </c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48" s="9" customFormat="1" ht="12.75" x14ac:dyDescent="0.4">
      <c r="O11" s="9" t="s">
        <v>35</v>
      </c>
    </row>
    <row r="12" spans="1:48" ht="3.95" customHeight="1" x14ac:dyDescent="0.4"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2"/>
    </row>
    <row r="13" spans="1:48" s="20" customFormat="1" ht="15.75" x14ac:dyDescent="0.4">
      <c r="B13" s="56"/>
      <c r="C13" s="57" t="s">
        <v>36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22.25" customHeight="1" x14ac:dyDescent="0.4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 x14ac:dyDescent="0.4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35.25" customHeight="1" thickBot="1" x14ac:dyDescent="0.45">
      <c r="A16" s="60"/>
      <c r="B16" s="61"/>
      <c r="C16" s="130" t="s">
        <v>37</v>
      </c>
      <c r="D16" s="130"/>
      <c r="E16" s="130"/>
      <c r="F16" s="63"/>
      <c r="G16" s="63"/>
      <c r="H16" s="131" t="s">
        <v>38</v>
      </c>
      <c r="I16" s="131"/>
      <c r="J16" s="131"/>
      <c r="K16" s="131"/>
      <c r="L16" s="131"/>
      <c r="M16" s="131"/>
      <c r="N16" s="131"/>
      <c r="O16" s="131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131" t="s">
        <v>39</v>
      </c>
      <c r="AB16" s="131"/>
      <c r="AC16" s="131"/>
      <c r="AD16" s="131"/>
      <c r="AE16" s="131"/>
      <c r="AF16" s="131"/>
      <c r="AG16" s="131"/>
      <c r="AH16" s="132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3.25" customHeight="1" thickBot="1" x14ac:dyDescent="0.45">
      <c r="A17" s="60"/>
      <c r="B17" s="61"/>
      <c r="C17" s="120"/>
      <c r="D17" s="121"/>
      <c r="E17" s="122"/>
      <c r="F17" s="63"/>
      <c r="G17" s="63"/>
      <c r="H17" s="133"/>
      <c r="I17" s="134"/>
      <c r="J17" s="63" t="s">
        <v>21</v>
      </c>
      <c r="K17" s="135"/>
      <c r="L17" s="136"/>
      <c r="M17" s="63" t="s">
        <v>20</v>
      </c>
      <c r="N17" s="135"/>
      <c r="O17" s="136"/>
      <c r="P17" s="63" t="s">
        <v>28</v>
      </c>
      <c r="Q17" s="63" t="s">
        <v>40</v>
      </c>
      <c r="R17" s="137">
        <v>2022</v>
      </c>
      <c r="S17" s="137"/>
      <c r="T17" s="63" t="s">
        <v>21</v>
      </c>
      <c r="U17" s="138">
        <v>1</v>
      </c>
      <c r="V17" s="138"/>
      <c r="W17" s="63" t="s">
        <v>20</v>
      </c>
      <c r="X17" s="70">
        <v>26</v>
      </c>
      <c r="Y17" s="63" t="s">
        <v>28</v>
      </c>
      <c r="Z17" s="63"/>
      <c r="AA17" s="133"/>
      <c r="AB17" s="134"/>
      <c r="AC17" s="63" t="s">
        <v>21</v>
      </c>
      <c r="AD17" s="71"/>
      <c r="AE17" s="63" t="s">
        <v>20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9" customFormat="1" ht="11.25" customHeight="1" x14ac:dyDescent="0.4"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7"/>
    </row>
    <row r="19" spans="1:48" s="9" customFormat="1" ht="13.5" thickBot="1" x14ac:dyDescent="0.45">
      <c r="B19" s="28"/>
      <c r="C19" s="11" t="s">
        <v>51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41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19</v>
      </c>
      <c r="Z19" s="11"/>
      <c r="AA19" s="11"/>
      <c r="AB19" s="11"/>
      <c r="AC19" s="11"/>
      <c r="AD19" s="11"/>
      <c r="AE19" s="11"/>
      <c r="AF19" s="11"/>
      <c r="AG19" s="11"/>
      <c r="AH19" s="27"/>
    </row>
    <row r="20" spans="1:48" ht="27" customHeight="1" thickBot="1" x14ac:dyDescent="0.45">
      <c r="B20" s="31"/>
      <c r="C20" s="98"/>
      <c r="D20" s="99"/>
      <c r="E20" s="99"/>
      <c r="F20" s="99"/>
      <c r="G20" s="99"/>
      <c r="H20" s="100"/>
      <c r="I20" s="2" t="s">
        <v>1</v>
      </c>
      <c r="J20" s="101" t="s">
        <v>18</v>
      </c>
      <c r="K20" s="101"/>
      <c r="L20" s="101"/>
      <c r="M20" s="83"/>
      <c r="N20" s="102" t="str">
        <f>IF(C17="","",IF(C17="A1",DATE(R17,U17,X17)-DATE(H17,K17,N17)+1,TEXT(DATE(AA17,AD17+1,1)-1,"dd")))</f>
        <v/>
      </c>
      <c r="O20" s="103"/>
      <c r="P20" s="103"/>
      <c r="Q20" s="103"/>
      <c r="R20" s="103"/>
      <c r="S20" s="104"/>
      <c r="T20" s="2" t="s">
        <v>17</v>
      </c>
      <c r="U20" s="101" t="s">
        <v>16</v>
      </c>
      <c r="V20" s="101"/>
      <c r="W20" s="101"/>
      <c r="X20" s="50"/>
      <c r="Y20" s="105" t="str">
        <f>IF(ISBLANK(C20),"",IF(ISBLANK(N20),"",ROUNDUP(C20/N20,0)))</f>
        <v/>
      </c>
      <c r="Z20" s="106"/>
      <c r="AA20" s="106"/>
      <c r="AB20" s="106"/>
      <c r="AC20" s="106"/>
      <c r="AD20" s="107"/>
      <c r="AE20" s="30" t="s">
        <v>1</v>
      </c>
      <c r="AF20" s="2"/>
      <c r="AG20" s="2"/>
      <c r="AH20" s="29"/>
    </row>
    <row r="21" spans="1:48" s="9" customFormat="1" ht="13.5" customHeight="1" x14ac:dyDescent="0.4"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 t="s">
        <v>13</v>
      </c>
      <c r="Z21" s="11"/>
      <c r="AA21" s="11"/>
      <c r="AB21" s="11"/>
      <c r="AC21" s="11"/>
      <c r="AD21" s="11"/>
      <c r="AE21" s="11"/>
      <c r="AF21" s="11"/>
      <c r="AG21" s="11"/>
      <c r="AH21" s="27"/>
    </row>
    <row r="22" spans="1:48" ht="7.5" customHeight="1" x14ac:dyDescent="0.4"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4"/>
    </row>
    <row r="23" spans="1:48" s="66" customFormat="1" ht="12.75" customHeight="1" x14ac:dyDescent="0.4">
      <c r="AJ23" s="66" t="str">
        <f>IF(AND(O10&lt;&gt;"",Y20&lt;&gt;""),MAX(O10,Y20),IF(O10&lt;&gt;"",O10,IF(Y20&lt;&gt;"",Y20,"")))</f>
        <v/>
      </c>
    </row>
    <row r="24" spans="1:48" s="66" customFormat="1" ht="15" customHeight="1" x14ac:dyDescent="0.4"/>
    <row r="25" spans="1:48" s="20" customFormat="1" ht="15.75" x14ac:dyDescent="0.4">
      <c r="B25" s="20" t="s">
        <v>42</v>
      </c>
    </row>
    <row r="26" spans="1:48" s="9" customFormat="1" ht="13.5" thickBot="1" x14ac:dyDescent="0.45">
      <c r="B26" s="9" t="s">
        <v>43</v>
      </c>
      <c r="M26" s="9" t="s">
        <v>15</v>
      </c>
      <c r="X26" s="9" t="s">
        <v>11</v>
      </c>
    </row>
    <row r="27" spans="1:48" ht="19.5" thickBot="1" x14ac:dyDescent="0.45">
      <c r="B27" s="95"/>
      <c r="C27" s="96"/>
      <c r="D27" s="96"/>
      <c r="E27" s="96"/>
      <c r="F27" s="96"/>
      <c r="G27" s="97"/>
      <c r="H27" s="23" t="s">
        <v>1</v>
      </c>
      <c r="I27" s="82" t="s">
        <v>14</v>
      </c>
      <c r="J27" s="82"/>
      <c r="K27" s="82"/>
      <c r="L27" s="83"/>
      <c r="M27" s="79" t="str">
        <f>IF(ISBLANK(B27),"",B27/59)</f>
        <v/>
      </c>
      <c r="N27" s="80"/>
      <c r="O27" s="80"/>
      <c r="P27" s="80"/>
      <c r="Q27" s="80"/>
      <c r="R27" s="81"/>
      <c r="S27" s="1" t="s">
        <v>5</v>
      </c>
      <c r="X27" s="87" t="str">
        <f>IF(ISBLANK(B27),"",IF(AJ23-M27&lt;=1,"対象外",AJ23-M27))</f>
        <v/>
      </c>
      <c r="Y27" s="88"/>
      <c r="Z27" s="88"/>
      <c r="AA27" s="88"/>
      <c r="AB27" s="88"/>
      <c r="AC27" s="89"/>
      <c r="AD27" s="1" t="s">
        <v>1</v>
      </c>
    </row>
    <row r="28" spans="1:48" s="9" customFormat="1" ht="12.75" x14ac:dyDescent="0.4">
      <c r="M28" s="9" t="s">
        <v>13</v>
      </c>
      <c r="X28" s="9" t="s">
        <v>12</v>
      </c>
    </row>
    <row r="29" spans="1:48" s="20" customFormat="1" ht="15.75" x14ac:dyDescent="0.4">
      <c r="D29" s="20" t="s">
        <v>55</v>
      </c>
      <c r="U29" s="22"/>
      <c r="V29" s="22"/>
      <c r="W29" s="21"/>
      <c r="X29" s="21"/>
      <c r="Y29" s="21"/>
      <c r="Z29" s="21"/>
      <c r="AA29" s="21"/>
      <c r="AB29" s="21"/>
    </row>
    <row r="30" spans="1:48" s="9" customFormat="1" ht="13.5" thickBot="1" x14ac:dyDescent="0.45">
      <c r="D30" s="9" t="s">
        <v>11</v>
      </c>
      <c r="N30" s="9" t="s">
        <v>48</v>
      </c>
      <c r="Q30" s="19"/>
      <c r="R30" s="18"/>
      <c r="S30" s="18"/>
      <c r="T30" s="18"/>
      <c r="U30" s="18"/>
      <c r="V30" s="18"/>
      <c r="W30" s="18"/>
      <c r="X30" s="18" t="s">
        <v>10</v>
      </c>
    </row>
    <row r="31" spans="1:48" ht="19.5" thickBot="1" x14ac:dyDescent="0.45">
      <c r="D31" s="79" t="str">
        <f>IF(ISBLANK(X27),"",X27)</f>
        <v/>
      </c>
      <c r="E31" s="80"/>
      <c r="F31" s="80"/>
      <c r="G31" s="80"/>
      <c r="H31" s="81"/>
      <c r="I31" s="1" t="s">
        <v>1</v>
      </c>
      <c r="J31" s="82" t="s">
        <v>9</v>
      </c>
      <c r="K31" s="82"/>
      <c r="L31" s="82"/>
      <c r="M31" s="83"/>
      <c r="N31" s="84" t="str">
        <f>IF(D31="","",IF(X27="対象外","対象外",D31*0.4))</f>
        <v/>
      </c>
      <c r="O31" s="85"/>
      <c r="P31" s="85"/>
      <c r="Q31" s="85"/>
      <c r="R31" s="85"/>
      <c r="S31" s="86"/>
      <c r="T31" s="1" t="s">
        <v>5</v>
      </c>
      <c r="U31" s="17"/>
      <c r="V31" s="17"/>
      <c r="W31" s="17"/>
      <c r="X31" s="87" t="str">
        <f>IF(N31="","",IF(X27="対象外","対象外",IF(200000&lt;N31,200000,ROUNDUP(N31,-3))))</f>
        <v/>
      </c>
      <c r="Y31" s="88"/>
      <c r="Z31" s="88"/>
      <c r="AA31" s="88"/>
      <c r="AB31" s="88"/>
      <c r="AC31" s="89"/>
      <c r="AD31" s="1" t="s">
        <v>1</v>
      </c>
    </row>
    <row r="32" spans="1:48" s="9" customFormat="1" ht="12.75" x14ac:dyDescent="0.4">
      <c r="X32" s="18" t="s">
        <v>4</v>
      </c>
    </row>
    <row r="33" spans="2:36" s="20" customFormat="1" ht="15.75" x14ac:dyDescent="0.4">
      <c r="D33" s="20" t="s">
        <v>56</v>
      </c>
      <c r="U33" s="22"/>
      <c r="V33" s="22"/>
      <c r="W33" s="21"/>
      <c r="X33" s="21"/>
      <c r="Y33" s="21"/>
      <c r="Z33" s="21"/>
      <c r="AA33" s="21"/>
      <c r="AB33" s="21"/>
    </row>
    <row r="34" spans="2:36" s="9" customFormat="1" ht="13.5" thickBot="1" x14ac:dyDescent="0.45">
      <c r="D34" s="9" t="s">
        <v>8</v>
      </c>
      <c r="N34" s="9" t="s">
        <v>48</v>
      </c>
      <c r="Q34" s="19"/>
      <c r="R34" s="18"/>
      <c r="S34" s="18"/>
      <c r="T34" s="18"/>
      <c r="U34" s="18"/>
      <c r="V34" s="18"/>
      <c r="W34" s="18"/>
      <c r="X34" s="18" t="s">
        <v>7</v>
      </c>
    </row>
    <row r="35" spans="2:36" ht="19.5" thickBot="1" x14ac:dyDescent="0.45">
      <c r="D35" s="79" t="str">
        <f>IF(D31="","",IF(X27="対象外","対象外",IF(187501&lt;=AJ23,AJ23,"")))</f>
        <v/>
      </c>
      <c r="E35" s="80"/>
      <c r="F35" s="80"/>
      <c r="G35" s="80"/>
      <c r="H35" s="81"/>
      <c r="I35" s="1" t="s">
        <v>1</v>
      </c>
      <c r="J35" s="82" t="s">
        <v>6</v>
      </c>
      <c r="K35" s="82"/>
      <c r="L35" s="82"/>
      <c r="M35" s="83"/>
      <c r="N35" s="84" t="str">
        <f>IF(D35="","",IF(X27="対象外","対象外",D35*0.3))</f>
        <v/>
      </c>
      <c r="O35" s="85"/>
      <c r="P35" s="85"/>
      <c r="Q35" s="85"/>
      <c r="R35" s="85"/>
      <c r="S35" s="86"/>
      <c r="T35" s="1" t="s">
        <v>5</v>
      </c>
      <c r="U35" s="17"/>
      <c r="V35" s="17"/>
      <c r="W35" s="17"/>
      <c r="X35" s="87" t="str">
        <f>IF(N35="","",IF(X27="対象外","対象外",ROUNDUP(N35,-3)))</f>
        <v/>
      </c>
      <c r="Y35" s="88"/>
      <c r="Z35" s="88"/>
      <c r="AA35" s="88"/>
      <c r="AB35" s="88"/>
      <c r="AC35" s="89"/>
      <c r="AD35" s="1" t="s">
        <v>1</v>
      </c>
    </row>
    <row r="36" spans="2:36" s="9" customFormat="1" ht="12.75" x14ac:dyDescent="0.4">
      <c r="X36" s="18" t="s">
        <v>4</v>
      </c>
    </row>
    <row r="37" spans="2:36" s="9" customFormat="1" ht="13.5" thickBot="1" x14ac:dyDescent="0.45">
      <c r="X37" s="18"/>
    </row>
    <row r="38" spans="2:36" ht="19.5" thickBot="1" x14ac:dyDescent="0.45">
      <c r="B38" s="1" t="s">
        <v>46</v>
      </c>
      <c r="Y38" s="16" t="s">
        <v>49</v>
      </c>
      <c r="Z38" s="92" t="str">
        <f>IF(AJ39="","",IF(X27="対象外","対象外",IF(AJ39&gt;200000,200000,AJ39)))</f>
        <v/>
      </c>
      <c r="AA38" s="93"/>
      <c r="AB38" s="93"/>
      <c r="AC38" s="93"/>
      <c r="AD38" s="93"/>
      <c r="AE38" s="94"/>
      <c r="AF38" s="1" t="s">
        <v>1</v>
      </c>
    </row>
    <row r="39" spans="2:36" ht="19.5" thickBot="1" x14ac:dyDescent="0.45">
      <c r="Y39" s="1" t="str">
        <f>IF(X31="","",IF(X31&lt;X35,X31,X35))</f>
        <v/>
      </c>
      <c r="AA39" s="67"/>
      <c r="AB39" s="67"/>
      <c r="AJ39" s="1" t="str">
        <f>IF(X31="","",IF(X31&lt;X35,X31,X35))</f>
        <v/>
      </c>
    </row>
    <row r="40" spans="2:36" ht="3.95" customHeight="1" thickTop="1" x14ac:dyDescent="0.4"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3"/>
    </row>
    <row r="41" spans="2:36" s="20" customFormat="1" ht="15.75" x14ac:dyDescent="0.4">
      <c r="B41" s="68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11"/>
      <c r="Z41" s="58"/>
      <c r="AA41" s="58"/>
      <c r="AB41" s="58"/>
      <c r="AC41" s="58"/>
      <c r="AD41" s="58"/>
      <c r="AE41" s="58"/>
      <c r="AF41" s="69"/>
    </row>
    <row r="42" spans="2:36" s="20" customFormat="1" ht="15.75" x14ac:dyDescent="0.4">
      <c r="B42" s="6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90"/>
      <c r="N42" s="90"/>
      <c r="O42" s="90"/>
      <c r="P42" s="90"/>
      <c r="Q42" s="90"/>
      <c r="R42" s="90"/>
      <c r="S42" s="58"/>
      <c r="T42" s="58"/>
      <c r="U42" s="58"/>
      <c r="V42" s="58"/>
      <c r="W42" s="58"/>
      <c r="X42" s="58"/>
      <c r="Y42" s="11"/>
      <c r="Z42" s="58"/>
      <c r="AA42" s="58"/>
      <c r="AB42" s="58"/>
      <c r="AC42" s="58"/>
      <c r="AD42" s="58"/>
      <c r="AE42" s="58"/>
      <c r="AF42" s="69"/>
    </row>
    <row r="43" spans="2:36" s="9" customFormat="1" ht="11.25" customHeight="1" thickBot="1" x14ac:dyDescent="0.45">
      <c r="B43" s="12"/>
      <c r="C43" s="11" t="s">
        <v>50</v>
      </c>
      <c r="D43" s="11"/>
      <c r="E43" s="11"/>
      <c r="F43" s="11"/>
      <c r="G43" s="11"/>
      <c r="H43" s="11"/>
      <c r="I43" s="11"/>
      <c r="J43" s="11"/>
      <c r="K43" s="11"/>
      <c r="L43" s="11"/>
      <c r="M43" s="91"/>
      <c r="N43" s="91"/>
      <c r="O43" s="91"/>
      <c r="P43" s="91"/>
      <c r="Q43" s="91"/>
      <c r="R43" s="91"/>
      <c r="S43" s="11"/>
      <c r="T43" s="11"/>
      <c r="U43" s="11"/>
      <c r="V43" s="11" t="s">
        <v>45</v>
      </c>
      <c r="W43" s="6"/>
      <c r="X43" s="6"/>
      <c r="Y43" s="11"/>
      <c r="Z43" s="6"/>
      <c r="AA43" s="6"/>
      <c r="AB43" s="6"/>
      <c r="AC43" s="6"/>
      <c r="AD43" s="6"/>
      <c r="AE43" s="11"/>
      <c r="AF43" s="10"/>
    </row>
    <row r="44" spans="2:36" ht="22.15" customHeight="1" thickBot="1" x14ac:dyDescent="0.45">
      <c r="B44" s="4"/>
      <c r="C44" s="72" t="str">
        <f>IF(ISBLANK(Z38),"",Z38)</f>
        <v/>
      </c>
      <c r="D44" s="73"/>
      <c r="E44" s="73"/>
      <c r="F44" s="73"/>
      <c r="G44" s="73"/>
      <c r="H44" s="74"/>
      <c r="I44" s="2" t="s">
        <v>3</v>
      </c>
      <c r="J44" s="2"/>
      <c r="K44" s="2"/>
      <c r="L44" s="2"/>
      <c r="M44" s="75"/>
      <c r="N44" s="76"/>
      <c r="O44" s="76"/>
      <c r="P44" s="76"/>
      <c r="Q44" s="76"/>
      <c r="R44" s="77"/>
      <c r="S44" s="2" t="s">
        <v>2</v>
      </c>
      <c r="T44" s="2"/>
      <c r="U44" s="2"/>
      <c r="V44" s="8" t="str">
        <f>IF(C44&lt;&gt;"",IF(ISBLANK(M44),"",C44*M44),"")</f>
        <v/>
      </c>
      <c r="W44" s="78" t="str">
        <f>IF(X27="対象外","対象外",IF(ISBLANK(M44),"",C44*M44))</f>
        <v/>
      </c>
      <c r="X44" s="78"/>
      <c r="Y44" s="78"/>
      <c r="Z44" s="78"/>
      <c r="AA44" s="78"/>
      <c r="AB44" s="78"/>
      <c r="AC44" s="78"/>
      <c r="AD44" s="7"/>
      <c r="AE44" s="2" t="s">
        <v>1</v>
      </c>
      <c r="AF44" s="5"/>
    </row>
    <row r="45" spans="2:36" ht="9" customHeight="1" thickBot="1" x14ac:dyDescent="0.45">
      <c r="B45" s="3"/>
      <c r="C45" s="40"/>
      <c r="D45" s="40"/>
      <c r="E45" s="40"/>
      <c r="F45" s="40"/>
      <c r="G45" s="40"/>
      <c r="H45" s="40"/>
      <c r="I45" s="41"/>
      <c r="J45" s="41"/>
      <c r="K45" s="41"/>
      <c r="L45" s="41"/>
      <c r="M45" s="42"/>
      <c r="N45" s="42"/>
      <c r="O45" s="42"/>
      <c r="P45" s="42"/>
      <c r="Q45" s="42"/>
      <c r="R45" s="42"/>
      <c r="S45" s="41"/>
      <c r="T45" s="41"/>
      <c r="U45" s="41"/>
      <c r="V45" s="43"/>
      <c r="W45" s="43"/>
      <c r="X45" s="43"/>
      <c r="Y45" s="43"/>
      <c r="Z45" s="43"/>
      <c r="AA45" s="43"/>
      <c r="AB45" s="43"/>
      <c r="AC45" s="43"/>
      <c r="AD45" s="43"/>
      <c r="AE45" s="41"/>
      <c r="AF45" s="44"/>
    </row>
    <row r="46" spans="2:36" ht="18.75" customHeight="1" thickTop="1" x14ac:dyDescent="0.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6" x14ac:dyDescent="0.4">
      <c r="C47" s="2"/>
      <c r="D47" s="2"/>
      <c r="E47" s="2"/>
      <c r="F47" s="2"/>
      <c r="G47" s="2"/>
      <c r="H47" s="2"/>
      <c r="M47" s="2"/>
      <c r="N47" s="2"/>
      <c r="O47" s="2"/>
      <c r="P47" s="2"/>
      <c r="Q47" s="2"/>
      <c r="R47" s="2"/>
      <c r="Y47" s="2"/>
      <c r="Z47" s="2"/>
      <c r="AA47" s="2"/>
      <c r="AB47" s="2"/>
      <c r="AC47" s="2"/>
      <c r="AD47" s="2"/>
    </row>
    <row r="50" spans="1:3" x14ac:dyDescent="0.4">
      <c r="A50" s="1" t="s">
        <v>29</v>
      </c>
      <c r="B50" s="1">
        <v>2019</v>
      </c>
    </row>
    <row r="51" spans="1:3" x14ac:dyDescent="0.4">
      <c r="A51" s="1" t="s">
        <v>30</v>
      </c>
      <c r="B51" s="1">
        <v>2020</v>
      </c>
      <c r="C51" s="1">
        <v>3</v>
      </c>
    </row>
    <row r="52" spans="1:3" x14ac:dyDescent="0.4">
      <c r="A52" s="1" t="s">
        <v>31</v>
      </c>
      <c r="B52" s="1">
        <v>2021</v>
      </c>
      <c r="C52" s="1">
        <v>4</v>
      </c>
    </row>
    <row r="53" spans="1:3" x14ac:dyDescent="0.4">
      <c r="A53" s="1" t="s">
        <v>32</v>
      </c>
      <c r="C53" s="1">
        <v>5</v>
      </c>
    </row>
    <row r="54" spans="1:3" x14ac:dyDescent="0.4">
      <c r="B54" s="1">
        <v>2021</v>
      </c>
      <c r="C54" s="1">
        <v>6</v>
      </c>
    </row>
    <row r="55" spans="1:3" x14ac:dyDescent="0.4">
      <c r="B55" s="1">
        <v>2022</v>
      </c>
      <c r="C55" s="1">
        <v>7</v>
      </c>
    </row>
    <row r="56" spans="1:3" x14ac:dyDescent="0.4">
      <c r="C56" s="1">
        <v>8</v>
      </c>
    </row>
    <row r="57" spans="1:3" x14ac:dyDescent="0.4">
      <c r="C57" s="1">
        <v>9</v>
      </c>
    </row>
    <row r="58" spans="1:3" x14ac:dyDescent="0.4">
      <c r="C58" s="1">
        <v>10</v>
      </c>
    </row>
    <row r="59" spans="1:3" x14ac:dyDescent="0.4">
      <c r="C59" s="1">
        <v>11</v>
      </c>
    </row>
    <row r="60" spans="1:3" x14ac:dyDescent="0.4">
      <c r="C60" s="1">
        <v>12</v>
      </c>
    </row>
    <row r="61" spans="1:3" x14ac:dyDescent="0.4">
      <c r="C61" s="1" t="s">
        <v>0</v>
      </c>
    </row>
  </sheetData>
  <sheetProtection algorithmName="SHA-512" hashValue="NZrqUs0k5k0D2kXlN/k+SSbGViyCDgOsUYBEsLsL5MEYyZdkQPKsJ8U4GOSYx/EiczPrJmoWp4BwblNFrzFlUw==" saltValue="0zCs4uU9SZkhlUtFeO80YA==" spinCount="100000" sheet="1" objects="1" scenarios="1"/>
  <mergeCells count="43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AK2:AU2"/>
    <mergeCell ref="A4:E4"/>
    <mergeCell ref="F4:X4"/>
    <mergeCell ref="B10:G10"/>
    <mergeCell ref="K10:L10"/>
    <mergeCell ref="O10:T10"/>
    <mergeCell ref="Y8:AG10"/>
    <mergeCell ref="B8:E8"/>
    <mergeCell ref="G8:H8"/>
    <mergeCell ref="B27:G27"/>
    <mergeCell ref="I27:L27"/>
    <mergeCell ref="M27:R27"/>
    <mergeCell ref="X27:AC27"/>
    <mergeCell ref="C20:H20"/>
    <mergeCell ref="J20:M20"/>
    <mergeCell ref="N20:S20"/>
    <mergeCell ref="U20:W20"/>
    <mergeCell ref="Y20:AD20"/>
    <mergeCell ref="C44:H44"/>
    <mergeCell ref="M44:R44"/>
    <mergeCell ref="W44:AC44"/>
    <mergeCell ref="D31:H31"/>
    <mergeCell ref="J31:M31"/>
    <mergeCell ref="N31:S31"/>
    <mergeCell ref="X31:AC31"/>
    <mergeCell ref="D35:H35"/>
    <mergeCell ref="J35:M35"/>
    <mergeCell ref="N35:S35"/>
    <mergeCell ref="X35:AC35"/>
    <mergeCell ref="M42:R43"/>
    <mergeCell ref="Z38:AE38"/>
  </mergeCells>
  <phoneticPr fontId="4"/>
  <dataValidations count="7">
    <dataValidation type="list" allowBlank="1" showInputMessage="1" showErrorMessage="1" sqref="B8:E8 AA17:AB17">
      <formula1>$B$50:$B$53</formula1>
    </dataValidation>
    <dataValidation showInputMessage="1" showErrorMessage="1" sqref="U17"/>
    <dataValidation type="list" allowBlank="1" showInputMessage="1" showErrorMessage="1" sqref="C17:E17">
      <formula1>$A$50:$A$54</formula1>
    </dataValidation>
    <dataValidation type="whole" allowBlank="1" showInputMessage="1" showErrorMessage="1" sqref="M44:R44">
      <formula1>23</formula1>
      <formula2>25</formula2>
    </dataValidation>
    <dataValidation type="whole" allowBlank="1" showInputMessage="1" showErrorMessage="1" sqref="N17:O17">
      <formula1>1</formula1>
      <formula2>31</formula2>
    </dataValidation>
    <dataValidation type="whole" allowBlank="1" showInputMessage="1" showErrorMessage="1" sqref="K17:L17 AD17">
      <formula1>1</formula1>
      <formula2>12</formula2>
    </dataValidation>
    <dataValidation type="list" allowBlank="1" showInputMessage="1" showErrorMessage="1" sqref="H17:I17">
      <formula1>$B$54:$B$56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大企業Ａ</vt:lpstr>
      <vt:lpstr>大企業Ａ!Print_Area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齊藤＿遼</cp:lastModifiedBy>
  <cp:lastPrinted>2022-02-14T12:07:02Z</cp:lastPrinted>
  <dcterms:created xsi:type="dcterms:W3CDTF">2022-02-03T13:40:07Z</dcterms:created>
  <dcterms:modified xsi:type="dcterms:W3CDTF">2022-02-18T01:32:22Z</dcterms:modified>
</cp:coreProperties>
</file>