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5345" windowHeight="4470"/>
  </bookViews>
  <sheets>
    <sheet name="中小Ａ" sheetId="13" r:id="rId1"/>
  </sheets>
  <definedNames>
    <definedName name="_xlnm.Print_Area" localSheetId="0">中小Ａ!$A$1:$AJ$58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3" l="1"/>
  <c r="Y20" i="13" l="1"/>
  <c r="O10" i="13" l="1"/>
  <c r="AK23" i="13" s="1"/>
  <c r="S34" i="13" s="1"/>
  <c r="AA25" i="13" l="1"/>
  <c r="D29" i="13"/>
  <c r="O29" i="13" s="1"/>
  <c r="AA29" i="13" s="1"/>
  <c r="AA34" i="13" l="1"/>
  <c r="AA39" i="13" s="1"/>
  <c r="F43" i="13" l="1"/>
  <c r="F47" i="13" s="1"/>
  <c r="P47" i="13" s="1"/>
  <c r="Z47" i="13" s="1"/>
  <c r="P43" i="13" l="1"/>
  <c r="Z43" i="13" s="1"/>
  <c r="AK51" i="13" s="1"/>
  <c r="AA50" i="13" l="1"/>
  <c r="C56" i="13" s="1"/>
  <c r="V56" i="13" l="1"/>
  <c r="W56" i="13"/>
</calcChain>
</file>

<file path=xl/sharedStrings.xml><?xml version="1.0" encoding="utf-8"?>
<sst xmlns="http://schemas.openxmlformats.org/spreadsheetml/2006/main" count="102" uniqueCount="75">
  <si>
    <t>中小企業・個人事業者</t>
    <rPh sb="0" eb="4">
      <t>チュウショウキギョウ</t>
    </rPh>
    <rPh sb="5" eb="10">
      <t>コジンジギョウシャ</t>
    </rPh>
    <phoneticPr fontId="5"/>
  </si>
  <si>
    <t>1日当たりの売上高…①</t>
    <rPh sb="1" eb="2">
      <t>ニチ</t>
    </rPh>
    <rPh sb="2" eb="3">
      <t>ア</t>
    </rPh>
    <rPh sb="6" eb="9">
      <t>ウリアゲダカ</t>
    </rPh>
    <phoneticPr fontId="5"/>
  </si>
  <si>
    <t>円</t>
    <rPh sb="0" eb="1">
      <t>エン</t>
    </rPh>
    <phoneticPr fontId="5"/>
  </si>
  <si>
    <t>※小数点以下切り上げ</t>
    <phoneticPr fontId="5"/>
  </si>
  <si>
    <t>÷</t>
    <phoneticPr fontId="5"/>
  </si>
  <si>
    <t>日</t>
    <rPh sb="0" eb="1">
      <t>ニチ</t>
    </rPh>
    <phoneticPr fontId="5"/>
  </si>
  <si>
    <t>＝</t>
    <phoneticPr fontId="5"/>
  </si>
  <si>
    <t>●83,333円以下の場合…１日当たりの支援金額【A】25,000円（定額）</t>
    <rPh sb="7" eb="8">
      <t>エン</t>
    </rPh>
    <rPh sb="8" eb="10">
      <t>イカ</t>
    </rPh>
    <rPh sb="11" eb="13">
      <t>バアイ</t>
    </rPh>
    <rPh sb="15" eb="16">
      <t>ニチ</t>
    </rPh>
    <rPh sb="16" eb="17">
      <t>ア</t>
    </rPh>
    <rPh sb="20" eb="23">
      <t>シエンキン</t>
    </rPh>
    <rPh sb="23" eb="24">
      <t>ガク</t>
    </rPh>
    <rPh sb="33" eb="34">
      <t>エン</t>
    </rPh>
    <rPh sb="35" eb="37">
      <t>テイガク</t>
    </rPh>
    <phoneticPr fontId="5"/>
  </si>
  <si>
    <t>●83,334円以上、250,000円以下の場合</t>
    <rPh sb="7" eb="8">
      <t>エン</t>
    </rPh>
    <rPh sb="8" eb="10">
      <t>イジョウ</t>
    </rPh>
    <rPh sb="18" eb="19">
      <t>エン</t>
    </rPh>
    <rPh sb="19" eb="21">
      <t>イカ</t>
    </rPh>
    <rPh sb="22" eb="24">
      <t>バアイ</t>
    </rPh>
    <phoneticPr fontId="5"/>
  </si>
  <si>
    <t>1日当たりの売上高に0.3をかけて1日当たりの支援金額【B】を算出</t>
    <rPh sb="1" eb="2">
      <t>ニチ</t>
    </rPh>
    <rPh sb="2" eb="3">
      <t>ア</t>
    </rPh>
    <rPh sb="6" eb="9">
      <t>ウリアゲダカ</t>
    </rPh>
    <rPh sb="18" eb="19">
      <t>ニチ</t>
    </rPh>
    <rPh sb="19" eb="20">
      <t>ア</t>
    </rPh>
    <rPh sb="23" eb="27">
      <t>シエンキンガク</t>
    </rPh>
    <rPh sb="31" eb="33">
      <t>サンシュツ</t>
    </rPh>
    <phoneticPr fontId="5"/>
  </si>
  <si>
    <t>×０．３＝</t>
  </si>
  <si>
    <t>円　⇒</t>
    <rPh sb="0" eb="1">
      <t>エン</t>
    </rPh>
    <phoneticPr fontId="5"/>
  </si>
  <si>
    <t>【B】</t>
    <phoneticPr fontId="5"/>
  </si>
  <si>
    <t>●250,001円以上の場合</t>
    <rPh sb="8" eb="9">
      <t>エン</t>
    </rPh>
    <rPh sb="9" eb="11">
      <t>イジョウ</t>
    </rPh>
    <rPh sb="12" eb="14">
      <t>バアイ</t>
    </rPh>
    <phoneticPr fontId="5"/>
  </si>
  <si>
    <t>※千円未満は切り上げ</t>
    <rPh sb="1" eb="5">
      <t>センエンミマン</t>
    </rPh>
    <phoneticPr fontId="5"/>
  </si>
  <si>
    <t>1日当たりの売上高…②</t>
    <rPh sb="1" eb="2">
      <t>ニチ</t>
    </rPh>
    <rPh sb="2" eb="3">
      <t>ア</t>
    </rPh>
    <rPh sb="6" eb="9">
      <t>ウリアゲダカ</t>
    </rPh>
    <phoneticPr fontId="5"/>
  </si>
  <si>
    <t>1日当たりの減少額…③</t>
    <rPh sb="1" eb="2">
      <t>ニチ</t>
    </rPh>
    <rPh sb="2" eb="3">
      <t>ア</t>
    </rPh>
    <rPh sb="6" eb="9">
      <t>ゲンショウガク</t>
    </rPh>
    <phoneticPr fontId="5"/>
  </si>
  <si>
    <t>※③＝①－②</t>
    <phoneticPr fontId="5"/>
  </si>
  <si>
    <t>◆減少額が187,500円以下の場合…１日当たりの支援金額【C】75,000円（定額）</t>
    <rPh sb="1" eb="4">
      <t>ゲンショウガク</t>
    </rPh>
    <rPh sb="12" eb="13">
      <t>エン</t>
    </rPh>
    <rPh sb="13" eb="15">
      <t>イカ</t>
    </rPh>
    <rPh sb="16" eb="18">
      <t>バアイ</t>
    </rPh>
    <phoneticPr fontId="5"/>
  </si>
  <si>
    <t>【C】</t>
    <phoneticPr fontId="5"/>
  </si>
  <si>
    <t>支援金額…④</t>
    <rPh sb="0" eb="4">
      <t>シエンキンガク</t>
    </rPh>
    <phoneticPr fontId="5"/>
  </si>
  <si>
    <t>×０．４＝</t>
  </si>
  <si>
    <t>1日当たりの売上高①</t>
    <rPh sb="1" eb="2">
      <t>ニチ</t>
    </rPh>
    <rPh sb="2" eb="3">
      <t>ア</t>
    </rPh>
    <rPh sb="6" eb="9">
      <t>ウリアゲダカ</t>
    </rPh>
    <phoneticPr fontId="5"/>
  </si>
  <si>
    <t>支援金額…⑤</t>
    <rPh sb="0" eb="4">
      <t>シエンキンガク</t>
    </rPh>
    <phoneticPr fontId="5"/>
  </si>
  <si>
    <t>×０．３＝</t>
    <phoneticPr fontId="5"/>
  </si>
  <si>
    <t>【D】</t>
    <phoneticPr fontId="5"/>
  </si>
  <si>
    <t>【A】～【D】の該当金額</t>
    <rPh sb="8" eb="10">
      <t>ガイトウ</t>
    </rPh>
    <rPh sb="10" eb="12">
      <t>キンガク</t>
    </rPh>
    <phoneticPr fontId="5"/>
  </si>
  <si>
    <t>円　×</t>
    <rPh sb="0" eb="1">
      <t>エン</t>
    </rPh>
    <phoneticPr fontId="5"/>
  </si>
  <si>
    <t>日　＝</t>
    <rPh sb="0" eb="1">
      <t>ニチ</t>
    </rPh>
    <phoneticPr fontId="5"/>
  </si>
  <si>
    <t>年</t>
    <rPh sb="0" eb="1">
      <t>ネン</t>
    </rPh>
    <phoneticPr fontId="1"/>
  </si>
  <si>
    <t>月</t>
    <rPh sb="0" eb="1">
      <t>ツキ</t>
    </rPh>
    <phoneticPr fontId="1"/>
  </si>
  <si>
    <t>　</t>
    <phoneticPr fontId="1"/>
  </si>
  <si>
    <r>
      <t>円</t>
    </r>
    <r>
      <rPr>
        <sz val="11"/>
        <rFont val="游ゴシック"/>
        <family val="3"/>
        <charset val="128"/>
      </rPr>
      <t/>
    </r>
    <rPh sb="0" eb="1">
      <t>エン</t>
    </rPh>
    <phoneticPr fontId="5"/>
  </si>
  <si>
    <t>÷</t>
    <phoneticPr fontId="1"/>
  </si>
  <si>
    <t>＝</t>
    <phoneticPr fontId="1"/>
  </si>
  <si>
    <t>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</si>
  <si>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</si>
  <si>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</si>
  <si>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</si>
  <si>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小数点以下切り上げ</t>
    <phoneticPr fontId="5"/>
  </si>
  <si>
    <t>A1</t>
    <phoneticPr fontId="1"/>
  </si>
  <si>
    <t>A2</t>
    <phoneticPr fontId="1"/>
  </si>
  <si>
    <t>B1</t>
    <phoneticPr fontId="1"/>
  </si>
  <si>
    <t>C1</t>
    <phoneticPr fontId="1"/>
  </si>
  <si>
    <t>日</t>
    <rPh sb="0" eb="1">
      <t>ニチ</t>
    </rPh>
    <phoneticPr fontId="1"/>
  </si>
  <si>
    <t>【A】</t>
  </si>
  <si>
    <t>Ａ1～Ｃ1
から選択</t>
    <rPh sb="8" eb="10">
      <t>センタク</t>
    </rPh>
    <phoneticPr fontId="1"/>
  </si>
  <si>
    <t>暦日数</t>
    <rPh sb="0" eb="1">
      <t>コヨミ</t>
    </rPh>
    <rPh sb="1" eb="3">
      <t>ニッスウ</t>
    </rPh>
    <phoneticPr fontId="5"/>
  </si>
  <si>
    <t>支援金額④、支援金額⑤のいずれか低い額（上限額20万円）</t>
    <rPh sb="0" eb="4">
      <t>シエンキンガク</t>
    </rPh>
    <rPh sb="6" eb="10">
      <t>シエンキンガク</t>
    </rPh>
    <rPh sb="16" eb="17">
      <t>ヒク</t>
    </rPh>
    <rPh sb="18" eb="19">
      <t>ガク</t>
    </rPh>
    <rPh sb="20" eb="23">
      <t>ジョウゲンガク</t>
    </rPh>
    <rPh sb="25" eb="27">
      <t>マンエン</t>
    </rPh>
    <phoneticPr fontId="5"/>
  </si>
  <si>
    <t>参照期間（A1）
開店年月日</t>
    <rPh sb="0" eb="2">
      <t>サンショウ</t>
    </rPh>
    <rPh sb="2" eb="4">
      <t>キカン</t>
    </rPh>
    <rPh sb="9" eb="11">
      <t>カイテン</t>
    </rPh>
    <rPh sb="11" eb="14">
      <t>ネンガッピ</t>
    </rPh>
    <phoneticPr fontId="1"/>
  </si>
  <si>
    <t>~</t>
    <phoneticPr fontId="1"/>
  </si>
  <si>
    <t>支援金額算出</t>
    <rPh sb="0" eb="2">
      <t>シエン</t>
    </rPh>
    <rPh sb="2" eb="4">
      <t>キンガク</t>
    </rPh>
    <rPh sb="4" eb="6">
      <t>サンシュツ</t>
    </rPh>
    <phoneticPr fontId="5"/>
  </si>
  <si>
    <t>参照期間（A2~C1）
任意で選択した月</t>
    <rPh sb="0" eb="2">
      <t>サンショウ</t>
    </rPh>
    <rPh sb="2" eb="4">
      <t>キカン</t>
    </rPh>
    <rPh sb="12" eb="14">
      <t>ニンイ</t>
    </rPh>
    <rPh sb="15" eb="17">
      <t>センタク</t>
    </rPh>
    <rPh sb="19" eb="20">
      <t>ツキ</t>
    </rPh>
    <phoneticPr fontId="1"/>
  </si>
  <si>
    <t>当該期間の総支給額</t>
    <rPh sb="0" eb="2">
      <t>トウガイ</t>
    </rPh>
    <rPh sb="2" eb="4">
      <t>キカン</t>
    </rPh>
    <rPh sb="5" eb="6">
      <t>ソウ</t>
    </rPh>
    <rPh sb="6" eb="9">
      <t>シキュウガク</t>
    </rPh>
    <phoneticPr fontId="5"/>
  </si>
  <si>
    <t>1日当たりの支援金額　</t>
    <rPh sb="1" eb="2">
      <t>ニチ</t>
    </rPh>
    <rPh sb="2" eb="3">
      <t>ア</t>
    </rPh>
    <rPh sb="6" eb="10">
      <t>シエンキンガク</t>
    </rPh>
    <phoneticPr fontId="5"/>
  </si>
  <si>
    <t>1日当たりの支援金額</t>
    <rPh sb="1" eb="2">
      <t>ニチ</t>
    </rPh>
    <rPh sb="2" eb="3">
      <t>ア</t>
    </rPh>
    <rPh sb="6" eb="10">
      <t>シエンキンガク</t>
    </rPh>
    <phoneticPr fontId="5"/>
  </si>
  <si>
    <t>上記期間の売上高</t>
    <rPh sb="0" eb="2">
      <t>ジョウキ</t>
    </rPh>
    <rPh sb="2" eb="4">
      <t>キカン</t>
    </rPh>
    <rPh sb="7" eb="8">
      <t>タカ</t>
    </rPh>
    <phoneticPr fontId="5"/>
  </si>
  <si>
    <t>参照期間の売上高</t>
    <rPh sb="0" eb="2">
      <t>サンショウ</t>
    </rPh>
    <rPh sb="2" eb="4">
      <t>キカン</t>
    </rPh>
    <rPh sb="5" eb="7">
      <t>ウリア</t>
    </rPh>
    <rPh sb="7" eb="8">
      <t>タカ</t>
    </rPh>
    <phoneticPr fontId="5"/>
  </si>
  <si>
    <t>施設（店舗）名</t>
    <rPh sb="0" eb="2">
      <t>シセツ</t>
    </rPh>
    <rPh sb="3" eb="5">
      <t>テンポ</t>
    </rPh>
    <rPh sb="6" eb="7">
      <t>メイ</t>
    </rPh>
    <phoneticPr fontId="5"/>
  </si>
  <si>
    <t>1日当たりの減少額③に0.4をかけて1日当たりの支援金額を算出</t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5"/>
  </si>
  <si>
    <t>1日当たりの売上高①に0.3をかけて1日当たりの支援金額を算出</t>
    <rPh sb="1" eb="2">
      <t>ニチ</t>
    </rPh>
    <rPh sb="2" eb="3">
      <t>ア</t>
    </rPh>
    <rPh sb="6" eb="8">
      <t>ウリアゲ</t>
    </rPh>
    <rPh sb="8" eb="9">
      <t>ダカ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5"/>
  </si>
  <si>
    <t>◆減少額が187,501円以上の場合</t>
    <rPh sb="1" eb="4">
      <t>ゲンショウガク</t>
    </rPh>
    <rPh sb="13" eb="15">
      <t>イジョウ</t>
    </rPh>
    <rPh sb="16" eb="18">
      <t>バアイ</t>
    </rPh>
    <phoneticPr fontId="5"/>
  </si>
  <si>
    <t>÷ ５９ ＝</t>
    <phoneticPr fontId="5"/>
  </si>
  <si>
    <t>日＝</t>
    <rPh sb="0" eb="1">
      <t>ニチ</t>
    </rPh>
    <phoneticPr fontId="1"/>
  </si>
  <si>
    <r>
      <rPr>
        <u/>
        <sz val="16"/>
        <color theme="1"/>
        <rFont val="HGS創英角ﾎﾟｯﾌﾟ体"/>
        <family val="3"/>
        <charset val="128"/>
      </rPr>
      <t>認証店Ａ</t>
    </r>
    <r>
      <rPr>
        <b/>
        <sz val="12"/>
        <color theme="1"/>
        <rFont val="游ゴシック"/>
        <family val="3"/>
        <charset val="128"/>
      </rPr>
      <t>（21時まで営業時短（酒類提供11時～20時まで））として営業した場合</t>
    </r>
    <rPh sb="0" eb="3">
      <t>ニンショウテン</t>
    </rPh>
    <rPh sb="7" eb="8">
      <t>ジ</t>
    </rPh>
    <rPh sb="10" eb="12">
      <t>エイギョウ</t>
    </rPh>
    <rPh sb="12" eb="14">
      <t>ジタン</t>
    </rPh>
    <rPh sb="15" eb="16">
      <t>サケ</t>
    </rPh>
    <rPh sb="16" eb="17">
      <t>ルイ</t>
    </rPh>
    <rPh sb="17" eb="19">
      <t>テイキョウ</t>
    </rPh>
    <rPh sb="21" eb="22">
      <t>ジ</t>
    </rPh>
    <rPh sb="25" eb="26">
      <t>ジ</t>
    </rPh>
    <rPh sb="33" eb="35">
      <t>エイギョウ</t>
    </rPh>
    <rPh sb="37" eb="39">
      <t>バアイ</t>
    </rPh>
    <phoneticPr fontId="1"/>
  </si>
  <si>
    <t>暦日数★</t>
    <rPh sb="0" eb="1">
      <t>レキ</t>
    </rPh>
    <rPh sb="1" eb="3">
      <t>ニッスウ</t>
    </rPh>
    <phoneticPr fontId="1"/>
  </si>
  <si>
    <t>まん延防止等重点措置協力支援金（飲食店等）【令和４年３月分】申請書【協力支援金額の計算手順】</t>
    <rPh sb="34" eb="36">
      <t>キョウリョク</t>
    </rPh>
    <rPh sb="36" eb="38">
      <t>シエン</t>
    </rPh>
    <rPh sb="38" eb="40">
      <t>キンガク</t>
    </rPh>
    <rPh sb="41" eb="43">
      <t>ケイサン</t>
    </rPh>
    <rPh sb="43" eb="45">
      <t>テジュン</t>
    </rPh>
    <phoneticPr fontId="5"/>
  </si>
  <si>
    <t>3月</t>
    <rPh sb="1" eb="2">
      <t>ツキ</t>
    </rPh>
    <phoneticPr fontId="1"/>
  </si>
  <si>
    <t>2022年の3月の売上高</t>
    <rPh sb="11" eb="12">
      <t>ダカ</t>
    </rPh>
    <phoneticPr fontId="5"/>
  </si>
  <si>
    <t>★開店日が2022年3月1日以前→31日　2022年3月2日以降→開店日から3月31日までの暦日数</t>
    <rPh sb="1" eb="4">
      <t>カイテンビ</t>
    </rPh>
    <rPh sb="9" eb="10">
      <t>ネン</t>
    </rPh>
    <rPh sb="11" eb="12">
      <t>ガツ</t>
    </rPh>
    <rPh sb="13" eb="14">
      <t>ニチ</t>
    </rPh>
    <rPh sb="14" eb="16">
      <t>イゼン</t>
    </rPh>
    <rPh sb="19" eb="20">
      <t>ニチ</t>
    </rPh>
    <rPh sb="30" eb="32">
      <t>イコウ</t>
    </rPh>
    <rPh sb="33" eb="36">
      <t>カイテンビ</t>
    </rPh>
    <rPh sb="39" eb="40">
      <t>ガツ</t>
    </rPh>
    <rPh sb="42" eb="43">
      <t>ニチ</t>
    </rPh>
    <rPh sb="46" eb="47">
      <t>レキ</t>
    </rPh>
    <rPh sb="47" eb="49">
      <t>ニッスウ</t>
    </rPh>
    <phoneticPr fontId="1"/>
  </si>
  <si>
    <t>☆2019年3月2日以降に営業を始めた施設（店舗）は次の計算式により、1日当たりの売上高①を計算することも可能です。</t>
    <phoneticPr fontId="5"/>
  </si>
  <si>
    <t>2019年、2020年又は2021年の3月の1日当たりの飲食業の売上高（消費税及び地方消費税を除く）を計算してください。</t>
    <rPh sb="4" eb="5">
      <t>ネン</t>
    </rPh>
    <rPh sb="10" eb="11">
      <t>ネン</t>
    </rPh>
    <rPh sb="11" eb="12">
      <t>マタ</t>
    </rPh>
    <rPh sb="17" eb="18">
      <t>ネン</t>
    </rPh>
    <rPh sb="20" eb="21">
      <t>ツキ</t>
    </rPh>
    <rPh sb="23" eb="24">
      <t>ニチ</t>
    </rPh>
    <rPh sb="24" eb="25">
      <t>ア</t>
    </rPh>
    <rPh sb="28" eb="31">
      <t>インショクギョウ</t>
    </rPh>
    <rPh sb="32" eb="35">
      <t>ウリアゲダカ</t>
    </rPh>
    <rPh sb="36" eb="39">
      <t>ショウヒゼイ</t>
    </rPh>
    <rPh sb="39" eb="40">
      <t>オヨ</t>
    </rPh>
    <rPh sb="41" eb="43">
      <t>チホウ</t>
    </rPh>
    <rPh sb="43" eb="46">
      <t>ショウヒゼイ</t>
    </rPh>
    <rPh sb="47" eb="48">
      <t>ノゾ</t>
    </rPh>
    <rPh sb="51" eb="53">
      <t>ケイサン</t>
    </rPh>
    <phoneticPr fontId="5"/>
  </si>
  <si>
    <t>暦日数</t>
    <rPh sb="0" eb="1">
      <t>コヨミ</t>
    </rPh>
    <rPh sb="1" eb="3">
      <t>ニッスウ</t>
    </rPh>
    <phoneticPr fontId="1"/>
  </si>
  <si>
    <t>１日あたりの売上高①と比較して、2022年の3月の1日当たりの売上高の減少額が187,500円以下ですか？</t>
    <phoneticPr fontId="5"/>
  </si>
  <si>
    <t>2022年の3月の1日当たりの飲食業の売上高を計算してください。</t>
    <rPh sb="4" eb="5">
      <t>ネン</t>
    </rPh>
    <rPh sb="7" eb="8">
      <t>ガツ</t>
    </rPh>
    <rPh sb="10" eb="11">
      <t>ニチ</t>
    </rPh>
    <rPh sb="11" eb="12">
      <t>ア</t>
    </rPh>
    <rPh sb="15" eb="18">
      <t>インショクギョウ</t>
    </rPh>
    <rPh sb="19" eb="22">
      <t>ウリアゲダカ</t>
    </rPh>
    <rPh sb="23" eb="25">
      <t>ケイサン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</si>
</sst>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.0_ "/>
    <numFmt numFmtId="179" formatCode="0_);[Red]\(0\)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ＤＦ特太ゴシック体"/>
      <family val="3"/>
      <charset val="128"/>
    </font>
    <font>
      <sz val="9"/>
      <color theme="1"/>
      <name val="Meiryo UI"/>
      <family val="2"/>
      <charset val="128"/>
    </font>
    <font>
      <sz val="11"/>
      <color theme="1"/>
      <name val="游ゴシック"/>
      <family val="3"/>
      <charset val="128"/>
    </font>
    <font>
      <sz val="6"/>
      <name val="Meiryo UI"/>
      <family val="2"/>
      <charset val="128"/>
    </font>
    <font>
      <sz val="16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6"/>
      <color theme="1"/>
      <name val="Meiryo UI"/>
      <family val="2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i/>
      <sz val="11"/>
      <color theme="1"/>
      <name val="ＤＦ特太ゴシック体"/>
      <family val="3"/>
      <charset val="128"/>
    </font>
    <font>
      <b/>
      <sz val="9"/>
      <color theme="1"/>
      <name val="游ゴシック"/>
      <family val="3"/>
      <charset val="128"/>
    </font>
    <font>
      <b/>
      <sz val="14"/>
      <color theme="0"/>
      <name val="游ゴシック"/>
      <family val="3"/>
      <charset val="128"/>
    </font>
    <font>
      <b/>
      <sz val="14"/>
      <color theme="0"/>
      <name val="Meiryo UI"/>
      <family val="2"/>
      <charset val="128"/>
    </font>
    <font>
      <sz val="14"/>
      <color theme="0"/>
      <name val="Meiryo UI"/>
      <family val="2"/>
      <charset val="128"/>
    </font>
    <font>
      <sz val="9"/>
      <name val="Meiryo UI"/>
      <family val="2"/>
      <charset val="128"/>
    </font>
    <font>
      <sz val="9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1"/>
      <name val="游ゴシック"/>
      <family val="3"/>
      <charset val="128"/>
    </font>
    <font>
      <u/>
      <sz val="16"/>
      <color theme="1"/>
      <name val="HGS創英角ﾎﾟｯﾌﾟ体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4" fillId="4" borderId="0" xfId="1" applyFont="1" applyFill="1">
      <alignment vertical="center"/>
    </xf>
    <xf numFmtId="0" fontId="6" fillId="0" borderId="0" xfId="1" applyFont="1">
      <alignment vertical="center"/>
    </xf>
    <xf numFmtId="0" fontId="4" fillId="0" borderId="0" xfId="1" applyFont="1">
      <alignment vertical="center"/>
    </xf>
    <xf numFmtId="0" fontId="7" fillId="2" borderId="3" xfId="1" applyFont="1" applyFill="1" applyBorder="1">
      <alignment vertical="center"/>
    </xf>
    <xf numFmtId="0" fontId="7" fillId="2" borderId="4" xfId="1" applyFont="1" applyFill="1" applyBorder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4" fillId="0" borderId="6" xfId="1" applyFont="1" applyBorder="1">
      <alignment vertical="center"/>
    </xf>
    <xf numFmtId="0" fontId="4" fillId="0" borderId="7" xfId="1" applyFont="1" applyBorder="1">
      <alignment vertical="center"/>
    </xf>
    <xf numFmtId="0" fontId="4" fillId="0" borderId="8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0" xfId="1" applyFont="1" applyBorder="1">
      <alignment vertical="center"/>
    </xf>
    <xf numFmtId="0" fontId="8" fillId="0" borderId="11" xfId="1" applyFont="1" applyBorder="1">
      <alignment vertical="center"/>
    </xf>
    <xf numFmtId="0" fontId="4" fillId="0" borderId="16" xfId="1" applyFont="1" applyBorder="1">
      <alignment vertical="center"/>
    </xf>
    <xf numFmtId="0" fontId="4" fillId="0" borderId="0" xfId="1" applyFont="1" applyBorder="1">
      <alignment vertical="center"/>
    </xf>
    <xf numFmtId="176" fontId="4" fillId="0" borderId="0" xfId="1" applyNumberFormat="1" applyFont="1" applyBorder="1" applyAlignment="1">
      <alignment horizontal="center" vertical="center"/>
    </xf>
    <xf numFmtId="0" fontId="4" fillId="0" borderId="11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18" xfId="1" applyFont="1" applyBorder="1">
      <alignment vertical="center"/>
    </xf>
    <xf numFmtId="0" fontId="4" fillId="0" borderId="19" xfId="1" applyFont="1" applyBorder="1">
      <alignment vertical="center"/>
    </xf>
    <xf numFmtId="0" fontId="4" fillId="0" borderId="20" xfId="1" applyFont="1" applyBorder="1">
      <alignment vertical="center"/>
    </xf>
    <xf numFmtId="0" fontId="8" fillId="0" borderId="21" xfId="1" applyFont="1" applyBorder="1">
      <alignment vertical="center"/>
    </xf>
    <xf numFmtId="0" fontId="8" fillId="0" borderId="22" xfId="1" applyFont="1" applyBorder="1">
      <alignment vertical="center"/>
    </xf>
    <xf numFmtId="0" fontId="4" fillId="0" borderId="21" xfId="1" applyFont="1" applyBorder="1">
      <alignment vertical="center"/>
    </xf>
    <xf numFmtId="0" fontId="4" fillId="0" borderId="22" xfId="1" applyFont="1" applyBorder="1">
      <alignment vertical="center"/>
    </xf>
    <xf numFmtId="0" fontId="4" fillId="0" borderId="23" xfId="1" applyFont="1" applyBorder="1">
      <alignment vertical="center"/>
    </xf>
    <xf numFmtId="0" fontId="11" fillId="0" borderId="0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176" fontId="10" fillId="0" borderId="13" xfId="1" applyNumberFormat="1" applyFont="1" applyBorder="1" applyAlignment="1">
      <alignment vertical="center"/>
    </xf>
    <xf numFmtId="0" fontId="7" fillId="0" borderId="0" xfId="1" applyFont="1" applyFill="1" applyBorder="1">
      <alignment vertical="center"/>
    </xf>
    <xf numFmtId="0" fontId="4" fillId="0" borderId="0" xfId="1" applyFont="1" applyFill="1" applyAlignment="1">
      <alignment horizontal="left" vertical="center"/>
    </xf>
    <xf numFmtId="0" fontId="6" fillId="0" borderId="0" xfId="1" applyFont="1" applyFill="1">
      <alignment vertical="center"/>
    </xf>
    <xf numFmtId="0" fontId="4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4" fillId="0" borderId="24" xfId="1" applyFont="1" applyBorder="1">
      <alignment vertical="center"/>
    </xf>
    <xf numFmtId="0" fontId="4" fillId="0" borderId="25" xfId="1" applyFont="1" applyBorder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15" fillId="0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7" xfId="1" applyFont="1" applyFill="1" applyBorder="1">
      <alignment vertical="center"/>
    </xf>
    <xf numFmtId="0" fontId="7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16" xfId="1" applyFont="1" applyBorder="1">
      <alignment vertical="center"/>
    </xf>
    <xf numFmtId="0" fontId="7" fillId="0" borderId="0" xfId="1" applyFont="1" applyBorder="1">
      <alignment vertical="center"/>
    </xf>
    <xf numFmtId="0" fontId="7" fillId="0" borderId="11" xfId="1" applyFont="1" applyBorder="1">
      <alignment vertical="center"/>
    </xf>
    <xf numFmtId="0" fontId="7" fillId="4" borderId="0" xfId="1" applyFont="1" applyFill="1" applyProtection="1">
      <alignment vertical="center"/>
    </xf>
    <xf numFmtId="0" fontId="7" fillId="4" borderId="16" xfId="1" applyFont="1" applyFill="1" applyBorder="1" applyProtection="1">
      <alignment vertical="center"/>
    </xf>
    <xf numFmtId="0" fontId="16" fillId="4" borderId="0" xfId="1" applyFont="1" applyFill="1" applyBorder="1" applyProtection="1">
      <alignment vertical="center"/>
    </xf>
    <xf numFmtId="0" fontId="7" fillId="4" borderId="0" xfId="1" applyFont="1" applyFill="1" applyBorder="1" applyProtection="1">
      <alignment vertical="center"/>
    </xf>
    <xf numFmtId="0" fontId="7" fillId="4" borderId="11" xfId="1" applyFont="1" applyFill="1" applyBorder="1" applyProtection="1">
      <alignment vertical="center"/>
    </xf>
    <xf numFmtId="0" fontId="7" fillId="4" borderId="0" xfId="1" applyFont="1" applyFill="1">
      <alignment vertical="center"/>
    </xf>
    <xf numFmtId="0" fontId="7" fillId="6" borderId="0" xfId="1" applyFont="1" applyFill="1" applyBorder="1" applyProtection="1">
      <alignment vertical="center"/>
    </xf>
    <xf numFmtId="0" fontId="4" fillId="0" borderId="0" xfId="1" applyFont="1" applyFill="1">
      <alignment vertical="center"/>
    </xf>
    <xf numFmtId="0" fontId="8" fillId="0" borderId="0" xfId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7" fillId="0" borderId="21" xfId="1" applyFont="1" applyBorder="1">
      <alignment vertical="center"/>
    </xf>
    <xf numFmtId="0" fontId="7" fillId="0" borderId="22" xfId="1" applyFont="1" applyBorder="1">
      <alignment vertical="center"/>
    </xf>
    <xf numFmtId="0" fontId="7" fillId="6" borderId="26" xfId="1" applyFont="1" applyFill="1" applyBorder="1" applyAlignment="1" applyProtection="1">
      <alignment vertical="center"/>
      <protection locked="0"/>
    </xf>
    <xf numFmtId="176" fontId="4" fillId="0" borderId="24" xfId="1" applyNumberFormat="1" applyFont="1" applyFill="1" applyBorder="1" applyAlignment="1">
      <alignment horizontal="center" vertical="center"/>
    </xf>
    <xf numFmtId="176" fontId="12" fillId="0" borderId="24" xfId="1" applyNumberFormat="1" applyFont="1" applyFill="1" applyBorder="1" applyAlignment="1">
      <alignment horizontal="center" vertical="center"/>
    </xf>
    <xf numFmtId="0" fontId="11" fillId="0" borderId="24" xfId="1" applyFont="1" applyBorder="1" applyAlignment="1">
      <alignment vertical="center"/>
    </xf>
    <xf numFmtId="0" fontId="21" fillId="2" borderId="2" xfId="1" applyFont="1" applyFill="1" applyBorder="1">
      <alignment vertical="center"/>
    </xf>
    <xf numFmtId="0" fontId="22" fillId="0" borderId="0" xfId="1" applyFont="1" applyBorder="1">
      <alignment vertical="center"/>
    </xf>
    <xf numFmtId="0" fontId="21" fillId="0" borderId="0" xfId="1" applyFont="1">
      <alignment vertical="center"/>
    </xf>
    <xf numFmtId="0" fontId="8" fillId="0" borderId="28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6" fillId="4" borderId="0" xfId="1" applyFont="1" applyFill="1" applyBorder="1" applyAlignment="1" applyProtection="1">
      <alignment horizontal="center" vertical="center" wrapText="1"/>
    </xf>
    <xf numFmtId="176" fontId="4" fillId="6" borderId="13" xfId="1" applyNumberFormat="1" applyFont="1" applyFill="1" applyBorder="1" applyAlignment="1" applyProtection="1">
      <alignment horizontal="center" vertical="center"/>
      <protection locked="0"/>
    </xf>
    <xf numFmtId="176" fontId="4" fillId="6" borderId="14" xfId="1" applyNumberFormat="1" applyFont="1" applyFill="1" applyBorder="1" applyAlignment="1" applyProtection="1">
      <alignment horizontal="center" vertical="center"/>
      <protection locked="0"/>
    </xf>
    <xf numFmtId="176" fontId="4" fillId="6" borderId="15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Border="1" applyAlignment="1">
      <alignment horizontal="center" vertical="center"/>
    </xf>
    <xf numFmtId="179" fontId="4" fillId="0" borderId="13" xfId="1" applyNumberFormat="1" applyFont="1" applyFill="1" applyBorder="1" applyAlignment="1" applyProtection="1">
      <alignment horizontal="center" vertical="center"/>
    </xf>
    <xf numFmtId="179" fontId="4" fillId="0" borderId="14" xfId="1" applyNumberFormat="1" applyFont="1" applyFill="1" applyBorder="1" applyAlignment="1" applyProtection="1">
      <alignment horizontal="center" vertical="center"/>
    </xf>
    <xf numFmtId="179" fontId="4" fillId="0" borderId="15" xfId="1" applyNumberFormat="1" applyFont="1" applyFill="1" applyBorder="1" applyAlignment="1" applyProtection="1">
      <alignment horizontal="center" vertical="center"/>
    </xf>
    <xf numFmtId="0" fontId="9" fillId="4" borderId="0" xfId="1" applyFont="1" applyFill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17" fillId="3" borderId="12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vertical="center"/>
    </xf>
    <xf numFmtId="0" fontId="19" fillId="0" borderId="0" xfId="1" applyFont="1" applyAlignment="1">
      <alignment vertical="center"/>
    </xf>
    <xf numFmtId="0" fontId="4" fillId="5" borderId="1" xfId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vertical="center" shrinkToFit="1"/>
    </xf>
    <xf numFmtId="0" fontId="15" fillId="6" borderId="1" xfId="1" applyNumberFormat="1" applyFont="1" applyFill="1" applyBorder="1" applyAlignment="1" applyProtection="1">
      <alignment horizontal="center" vertical="center"/>
      <protection locked="0"/>
    </xf>
    <xf numFmtId="0" fontId="4" fillId="6" borderId="1" xfId="1" applyNumberFormat="1" applyFont="1" applyFill="1" applyBorder="1" applyAlignment="1" applyProtection="1">
      <alignment horizontal="center" vertical="center"/>
      <protection locked="0"/>
    </xf>
    <xf numFmtId="176" fontId="2" fillId="6" borderId="13" xfId="1" applyNumberFormat="1" applyFont="1" applyFill="1" applyBorder="1" applyAlignment="1" applyProtection="1">
      <alignment horizontal="center" vertical="center"/>
      <protection locked="0"/>
    </xf>
    <xf numFmtId="176" fontId="2" fillId="6" borderId="14" xfId="1" applyNumberFormat="1" applyFont="1" applyFill="1" applyBorder="1" applyAlignment="1" applyProtection="1">
      <alignment horizontal="center" vertical="center"/>
      <protection locked="0"/>
    </xf>
    <xf numFmtId="176" fontId="2" fillId="6" borderId="15" xfId="1" applyNumberFormat="1" applyFont="1" applyFill="1" applyBorder="1" applyAlignment="1" applyProtection="1">
      <alignment horizontal="center" vertical="center"/>
      <protection locked="0"/>
    </xf>
    <xf numFmtId="176" fontId="4" fillId="0" borderId="13" xfId="1" applyNumberFormat="1" applyFont="1" applyFill="1" applyBorder="1" applyAlignment="1">
      <alignment horizontal="center" vertical="center"/>
    </xf>
    <xf numFmtId="176" fontId="4" fillId="0" borderId="14" xfId="1" applyNumberFormat="1" applyFont="1" applyFill="1" applyBorder="1" applyAlignment="1">
      <alignment horizontal="center" vertical="center"/>
    </xf>
    <xf numFmtId="176" fontId="4" fillId="0" borderId="15" xfId="1" applyNumberFormat="1" applyFont="1" applyFill="1" applyBorder="1" applyAlignment="1">
      <alignment horizontal="center" vertical="center"/>
    </xf>
    <xf numFmtId="0" fontId="7" fillId="8" borderId="13" xfId="1" applyFont="1" applyFill="1" applyBorder="1" applyAlignment="1" applyProtection="1">
      <alignment horizontal="center" vertical="center"/>
      <protection locked="0"/>
    </xf>
    <xf numFmtId="0" fontId="7" fillId="8" borderId="14" xfId="1" applyFont="1" applyFill="1" applyBorder="1" applyAlignment="1" applyProtection="1">
      <alignment horizontal="center" vertical="center"/>
      <protection locked="0"/>
    </xf>
    <xf numFmtId="0" fontId="7" fillId="8" borderId="15" xfId="1" applyFont="1" applyFill="1" applyBorder="1" applyAlignment="1" applyProtection="1">
      <alignment horizontal="center" vertical="center"/>
      <protection locked="0"/>
    </xf>
    <xf numFmtId="0" fontId="21" fillId="0" borderId="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 wrapText="1"/>
    </xf>
    <xf numFmtId="0" fontId="21" fillId="0" borderId="0" xfId="1" applyFont="1" applyFill="1" applyBorder="1" applyAlignment="1">
      <alignment horizontal="left" vertical="center"/>
    </xf>
    <xf numFmtId="176" fontId="23" fillId="4" borderId="13" xfId="1" applyNumberFormat="1" applyFont="1" applyFill="1" applyBorder="1" applyAlignment="1" applyProtection="1">
      <alignment horizontal="center" vertical="center"/>
      <protection locked="0"/>
    </xf>
    <xf numFmtId="176" fontId="23" fillId="4" borderId="14" xfId="1" applyNumberFormat="1" applyFont="1" applyFill="1" applyBorder="1" applyAlignment="1" applyProtection="1">
      <alignment horizontal="center" vertical="center"/>
      <protection locked="0"/>
    </xf>
    <xf numFmtId="176" fontId="23" fillId="4" borderId="15" xfId="1" applyNumberFormat="1" applyFont="1" applyFill="1" applyBorder="1" applyAlignment="1" applyProtection="1">
      <alignment horizontal="center" vertical="center"/>
      <protection locked="0"/>
    </xf>
    <xf numFmtId="176" fontId="4" fillId="0" borderId="13" xfId="1" applyNumberFormat="1" applyFont="1" applyBorder="1" applyAlignment="1">
      <alignment horizontal="center" vertical="center"/>
    </xf>
    <xf numFmtId="176" fontId="4" fillId="0" borderId="14" xfId="1" applyNumberFormat="1" applyFont="1" applyBorder="1" applyAlignment="1">
      <alignment horizontal="center" vertical="center"/>
    </xf>
    <xf numFmtId="176" fontId="4" fillId="0" borderId="15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178" fontId="4" fillId="0" borderId="13" xfId="1" applyNumberFormat="1" applyFont="1" applyBorder="1" applyAlignment="1">
      <alignment horizontal="center" vertical="center"/>
    </xf>
    <xf numFmtId="178" fontId="4" fillId="0" borderId="14" xfId="1" applyNumberFormat="1" applyFont="1" applyBorder="1" applyAlignment="1">
      <alignment horizontal="center" vertical="center"/>
    </xf>
    <xf numFmtId="178" fontId="4" fillId="0" borderId="15" xfId="1" applyNumberFormat="1" applyFont="1" applyBorder="1" applyAlignment="1">
      <alignment horizontal="center" vertical="center"/>
    </xf>
    <xf numFmtId="177" fontId="4" fillId="0" borderId="13" xfId="1" applyNumberFormat="1" applyFont="1" applyBorder="1" applyAlignment="1">
      <alignment horizontal="center" vertical="center"/>
    </xf>
    <xf numFmtId="177" fontId="4" fillId="0" borderId="14" xfId="1" applyNumberFormat="1" applyFont="1" applyBorder="1" applyAlignment="1">
      <alignment horizontal="center" vertical="center"/>
    </xf>
    <xf numFmtId="177" fontId="4" fillId="0" borderId="15" xfId="1" applyNumberFormat="1" applyFont="1" applyBorder="1" applyAlignment="1">
      <alignment horizontal="center" vertical="center"/>
    </xf>
    <xf numFmtId="176" fontId="15" fillId="6" borderId="13" xfId="1" applyNumberFormat="1" applyFont="1" applyFill="1" applyBorder="1" applyAlignment="1" applyProtection="1">
      <alignment horizontal="center" vertical="center"/>
      <protection locked="0"/>
    </xf>
    <xf numFmtId="176" fontId="15" fillId="6" borderId="14" xfId="1" applyNumberFormat="1" applyFont="1" applyFill="1" applyBorder="1" applyAlignment="1" applyProtection="1">
      <alignment horizontal="center" vertical="center"/>
      <protection locked="0"/>
    </xf>
    <xf numFmtId="176" fontId="15" fillId="6" borderId="15" xfId="1" applyNumberFormat="1" applyFont="1" applyFill="1" applyBorder="1" applyAlignment="1" applyProtection="1">
      <alignment horizontal="center" vertical="center"/>
      <protection locked="0"/>
    </xf>
    <xf numFmtId="0" fontId="8" fillId="4" borderId="0" xfId="1" applyFont="1" applyFill="1" applyBorder="1" applyAlignment="1" applyProtection="1">
      <alignment horizontal="left" vertical="center" wrapText="1"/>
    </xf>
    <xf numFmtId="0" fontId="8" fillId="4" borderId="27" xfId="1" applyFont="1" applyFill="1" applyBorder="1" applyAlignment="1" applyProtection="1">
      <alignment horizontal="left" vertical="center" wrapText="1"/>
    </xf>
    <xf numFmtId="0" fontId="4" fillId="6" borderId="13" xfId="1" applyFont="1" applyFill="1" applyBorder="1" applyAlignment="1" applyProtection="1">
      <alignment horizontal="center" vertical="center"/>
      <protection locked="0"/>
    </xf>
    <xf numFmtId="0" fontId="4" fillId="6" borderId="14" xfId="1" applyFont="1" applyFill="1" applyBorder="1" applyAlignment="1" applyProtection="1">
      <alignment horizontal="center" vertical="center"/>
      <protection locked="0"/>
    </xf>
    <xf numFmtId="0" fontId="4" fillId="6" borderId="15" xfId="1" applyFont="1" applyFill="1" applyBorder="1" applyAlignment="1" applyProtection="1">
      <alignment horizontal="center" vertical="center"/>
      <protection locked="0"/>
    </xf>
    <xf numFmtId="0" fontId="4" fillId="0" borderId="12" xfId="1" applyFont="1" applyBorder="1" applyAlignment="1">
      <alignment horizontal="center" vertical="center"/>
    </xf>
    <xf numFmtId="3" fontId="4" fillId="7" borderId="13" xfId="1" applyNumberFormat="1" applyFont="1" applyFill="1" applyBorder="1" applyAlignment="1">
      <alignment horizontal="center" vertical="center"/>
    </xf>
    <xf numFmtId="3" fontId="4" fillId="7" borderId="14" xfId="1" applyNumberFormat="1" applyFont="1" applyFill="1" applyBorder="1" applyAlignment="1">
      <alignment horizontal="center" vertical="center"/>
    </xf>
    <xf numFmtId="3" fontId="4" fillId="7" borderId="15" xfId="1" applyNumberFormat="1" applyFont="1" applyFill="1" applyBorder="1" applyAlignment="1">
      <alignment horizontal="center" vertical="center"/>
    </xf>
    <xf numFmtId="0" fontId="16" fillId="8" borderId="13" xfId="1" applyFont="1" applyFill="1" applyBorder="1" applyAlignment="1" applyProtection="1">
      <alignment horizontal="center" vertical="center"/>
      <protection locked="0"/>
    </xf>
    <xf numFmtId="0" fontId="16" fillId="8" borderId="15" xfId="1" applyFont="1" applyFill="1" applyBorder="1" applyAlignment="1" applyProtection="1">
      <alignment horizontal="center" vertical="center"/>
      <protection locked="0"/>
    </xf>
    <xf numFmtId="38" fontId="11" fillId="0" borderId="14" xfId="2" applyFont="1" applyBorder="1" applyAlignment="1">
      <alignment horizontal="center" vertical="center"/>
    </xf>
    <xf numFmtId="177" fontId="4" fillId="7" borderId="13" xfId="1" applyNumberFormat="1" applyFont="1" applyFill="1" applyBorder="1" applyAlignment="1">
      <alignment horizontal="center" vertical="center"/>
    </xf>
    <xf numFmtId="177" fontId="4" fillId="7" borderId="14" xfId="1" applyNumberFormat="1" applyFont="1" applyFill="1" applyBorder="1" applyAlignment="1">
      <alignment horizontal="center" vertical="center"/>
    </xf>
    <xf numFmtId="177" fontId="4" fillId="7" borderId="15" xfId="1" applyNumberFormat="1" applyFont="1" applyFill="1" applyBorder="1" applyAlignment="1">
      <alignment horizontal="center" vertical="center"/>
    </xf>
    <xf numFmtId="176" fontId="4" fillId="7" borderId="13" xfId="1" applyNumberFormat="1" applyFont="1" applyFill="1" applyBorder="1" applyAlignment="1" applyProtection="1">
      <alignment horizontal="center" vertical="center"/>
    </xf>
    <xf numFmtId="176" fontId="4" fillId="7" borderId="14" xfId="1" applyNumberFormat="1" applyFont="1" applyFill="1" applyBorder="1" applyAlignment="1" applyProtection="1">
      <alignment horizontal="center" vertical="center"/>
    </xf>
    <xf numFmtId="176" fontId="4" fillId="7" borderId="15" xfId="1" applyNumberFormat="1" applyFont="1" applyFill="1" applyBorder="1" applyAlignment="1" applyProtection="1">
      <alignment horizontal="center" vertical="center"/>
    </xf>
    <xf numFmtId="0" fontId="7" fillId="6" borderId="0" xfId="1" applyFont="1" applyFill="1" applyBorder="1" applyAlignment="1" applyProtection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6" fillId="4" borderId="0" xfId="1" applyFont="1" applyFill="1" applyBorder="1" applyAlignment="1" applyProtection="1">
      <alignment horizontal="left" vertical="center" wrapText="1"/>
    </xf>
    <xf numFmtId="0" fontId="16" fillId="4" borderId="11" xfId="1" applyFont="1" applyFill="1" applyBorder="1" applyAlignment="1" applyProtection="1">
      <alignment horizontal="left" vertical="center" wrapText="1"/>
    </xf>
    <xf numFmtId="0" fontId="7" fillId="6" borderId="13" xfId="1" applyFont="1" applyFill="1" applyBorder="1" applyAlignment="1" applyProtection="1">
      <alignment horizontal="center" vertical="center"/>
      <protection locked="0"/>
    </xf>
    <xf numFmtId="0" fontId="7" fillId="6" borderId="15" xfId="1" applyFont="1" applyFill="1" applyBorder="1" applyAlignment="1" applyProtection="1">
      <alignment horizontal="center" vertical="center"/>
      <protection locked="0"/>
    </xf>
    <xf numFmtId="0" fontId="16" fillId="6" borderId="0" xfId="1" applyFont="1" applyFill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5B9BD5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167045</xdr:colOff>
      <xdr:row>0</xdr:row>
      <xdr:rowOff>233108</xdr:rowOff>
    </xdr:from>
    <xdr:to>
      <xdr:col>34</xdr:col>
      <xdr:colOff>88605</xdr:colOff>
      <xdr:row>1</xdr:row>
      <xdr:rowOff>221511</xdr:rowOff>
    </xdr:to>
    <xdr:sp macro="" textlink="">
      <xdr:nvSpPr>
        <xdr:cNvPr id="3" name="正方形/長方形 2"/>
        <xdr:cNvSpPr/>
      </xdr:nvSpPr>
      <xdr:spPr>
        <a:xfrm>
          <a:off x="5837743" y="233108"/>
          <a:ext cx="730077" cy="2320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＜様式</a:t>
          </a:r>
          <a:r>
            <a:rPr kumimoji="1" lang="en-US" altLang="ja-JP" sz="900">
              <a:solidFill>
                <a:sysClr val="windowText" lastClr="000000"/>
              </a:solidFill>
            </a:rPr>
            <a:t>1-3-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ア</a:t>
          </a:r>
          <a:r>
            <a:rPr kumimoji="1" lang="ja-JP" altLang="en-US" sz="900">
              <a:solidFill>
                <a:sysClr val="windowText" lastClr="000000"/>
              </a:solidFill>
            </a:rPr>
            <a:t>＞</a:t>
          </a:r>
        </a:p>
      </xdr:txBody>
    </xdr:sp>
    <xdr:clientData/>
  </xdr:twoCellAnchor>
  <xdr:twoCellAnchor>
    <xdr:from>
      <xdr:col>1</xdr:col>
      <xdr:colOff>221511</xdr:colOff>
      <xdr:row>13</xdr:row>
      <xdr:rowOff>11075</xdr:rowOff>
    </xdr:from>
    <xdr:to>
      <xdr:col>32</xdr:col>
      <xdr:colOff>459442</xdr:colOff>
      <xdr:row>14</xdr:row>
      <xdr:rowOff>44302</xdr:rowOff>
    </xdr:to>
    <xdr:sp macro="" textlink="">
      <xdr:nvSpPr>
        <xdr:cNvPr id="14" name="正方形/長方形 13"/>
        <xdr:cNvSpPr/>
      </xdr:nvSpPr>
      <xdr:spPr>
        <a:xfrm>
          <a:off x="400805" y="2711693"/>
          <a:ext cx="6401166" cy="153481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次のいずれかを選択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●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日から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6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日までの間に開店の場合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A1</a:t>
          </a:r>
          <a:r>
            <a:rPr kumimoji="1" lang="ja-JP" altLang="en-US" sz="800">
              <a:solidFill>
                <a:sysClr val="windowText" lastClr="000000"/>
              </a:solidFill>
            </a:rPr>
            <a:t>：開店から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6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日までの１日当たりの売上高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A2</a:t>
          </a:r>
          <a:r>
            <a:rPr kumimoji="1" lang="ja-JP" altLang="en-US" sz="800">
              <a:solidFill>
                <a:sysClr val="windowText" lastClr="000000"/>
              </a:solidFill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日当たりの売上高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●</a:t>
          </a:r>
          <a:r>
            <a:rPr kumimoji="1" lang="en-US" altLang="ja-JP" sz="800">
              <a:solidFill>
                <a:sysClr val="windowText" lastClr="000000"/>
              </a:solidFill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日から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日までの間に開店の場合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kumimoji="1" lang="en-US" altLang="ja-JP" sz="8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2019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年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3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月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日から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2020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年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3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月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1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日までの間に開店の場合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2019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１日から月末まで）の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11</xdr:col>
      <xdr:colOff>160729</xdr:colOff>
      <xdr:row>53</xdr:row>
      <xdr:rowOff>123264</xdr:rowOff>
    </xdr:from>
    <xdr:to>
      <xdr:col>18</xdr:col>
      <xdr:colOff>41734</xdr:colOff>
      <xdr:row>54</xdr:row>
      <xdr:rowOff>150189</xdr:rowOff>
    </xdr:to>
    <xdr:sp macro="" textlink="">
      <xdr:nvSpPr>
        <xdr:cNvPr id="6" name="正方形/長方形 5"/>
        <xdr:cNvSpPr/>
      </xdr:nvSpPr>
      <xdr:spPr>
        <a:xfrm>
          <a:off x="2233817" y="11777382"/>
          <a:ext cx="1169682" cy="22863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b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協力日数（</a:t>
          </a:r>
          <a:r>
            <a:rPr kumimoji="1" lang="en-US" altLang="ja-JP" sz="800">
              <a:solidFill>
                <a:schemeClr val="tx1"/>
              </a:solidFill>
            </a:rPr>
            <a:t>15</a:t>
          </a:r>
          <a:r>
            <a:rPr kumimoji="1" lang="ja-JP" altLang="en-US" sz="800">
              <a:solidFill>
                <a:schemeClr val="tx1"/>
              </a:solidFill>
            </a:rPr>
            <a:t>日）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36</xdr:col>
      <xdr:colOff>100852</xdr:colOff>
      <xdr:row>3</xdr:row>
      <xdr:rowOff>67236</xdr:rowOff>
    </xdr:from>
    <xdr:to>
      <xdr:col>46</xdr:col>
      <xdr:colOff>22410</xdr:colOff>
      <xdr:row>8</xdr:row>
      <xdr:rowOff>46710</xdr:rowOff>
    </xdr:to>
    <xdr:sp macro="" textlink="">
      <xdr:nvSpPr>
        <xdr:cNvPr id="5" name="角丸四角形 4"/>
        <xdr:cNvSpPr/>
      </xdr:nvSpPr>
      <xdr:spPr>
        <a:xfrm>
          <a:off x="7306234" y="874060"/>
          <a:ext cx="1714500" cy="105523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黄色のセル以外は計算式が入っています。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2"/>
  <sheetViews>
    <sheetView tabSelected="1" view="pageBreakPreview" topLeftCell="A31" zoomScale="85" zoomScaleNormal="100" zoomScaleSheetLayoutView="85" workbookViewId="0">
      <selection activeCell="Y8" sqref="Y8:AG10"/>
    </sheetView>
  </sheetViews>
  <sheetFormatPr defaultColWidth="2.375" defaultRowHeight="18.75"/>
  <cols>
    <col min="1" max="1" width="2.375" style="3"/>
    <col min="2" max="2" width="3.25" style="3" customWidth="1"/>
    <col min="3" max="3" width="2.75" style="3" customWidth="1"/>
    <col min="4" max="17" width="2.375" style="3"/>
    <col min="18" max="18" width="2.75" style="3" customWidth="1"/>
    <col min="19" max="22" width="2.375" style="3"/>
    <col min="23" max="23" width="2.375" style="3" customWidth="1"/>
    <col min="24" max="24" width="3.5" style="3" bestFit="1" customWidth="1"/>
    <col min="25" max="25" width="3.875" style="3" customWidth="1"/>
    <col min="26" max="26" width="3.625" style="3" customWidth="1"/>
    <col min="27" max="29" width="2.375" style="3"/>
    <col min="30" max="30" width="3.25" style="3" bestFit="1" customWidth="1"/>
    <col min="31" max="31" width="2.375" style="3"/>
    <col min="32" max="32" width="3.625" style="3" customWidth="1"/>
    <col min="33" max="33" width="6.375" style="3" customWidth="1"/>
    <col min="34" max="34" width="1.25" style="3" customWidth="1"/>
    <col min="35" max="35" width="1.375" style="3" customWidth="1"/>
    <col min="36" max="16384" width="2.375" style="3"/>
  </cols>
  <sheetData>
    <row r="1" spans="1:48" s="1" customFormat="1" ht="19.149999999999999" customHeight="1">
      <c r="A1" s="89" t="s">
        <v>66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</row>
    <row r="2" spans="1:48" s="2" customFormat="1" ht="18" customHeight="1">
      <c r="A2" s="91" t="s">
        <v>0</v>
      </c>
      <c r="B2" s="92"/>
      <c r="C2" s="92"/>
      <c r="D2" s="92"/>
      <c r="E2" s="92"/>
      <c r="F2" s="92"/>
      <c r="G2" s="92"/>
      <c r="H2" s="92"/>
      <c r="I2" s="93"/>
      <c r="J2" s="93"/>
      <c r="K2" s="93"/>
      <c r="L2" s="94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</row>
    <row r="3" spans="1:48" s="2" customFormat="1" ht="27.75" customHeight="1">
      <c r="B3" s="44" t="s">
        <v>64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2"/>
      <c r="AH3" s="42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</row>
    <row r="4" spans="1:48">
      <c r="A4" s="95" t="s">
        <v>58</v>
      </c>
      <c r="B4" s="96"/>
      <c r="C4" s="96"/>
      <c r="D4" s="96"/>
      <c r="E4" s="96"/>
      <c r="F4" s="97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</row>
    <row r="5" spans="1:48" ht="16.5" customHeight="1">
      <c r="A5" s="47"/>
      <c r="B5" s="52"/>
      <c r="C5" s="52"/>
      <c r="D5" s="52"/>
      <c r="E5" s="52"/>
      <c r="F5" s="53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48" s="6" customFormat="1" ht="15.75">
      <c r="B6" s="76" t="s">
        <v>71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5"/>
    </row>
    <row r="7" spans="1:48" s="6" customFormat="1" ht="16.5" thickBot="1">
      <c r="B7" s="54"/>
      <c r="C7" s="54"/>
      <c r="D7" s="54"/>
      <c r="E7" s="54"/>
      <c r="F7" s="54"/>
      <c r="G7" s="54"/>
      <c r="H7" s="54"/>
      <c r="I7" s="54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</row>
    <row r="8" spans="1:48" s="6" customFormat="1" ht="16.5" thickBot="1">
      <c r="B8" s="105"/>
      <c r="C8" s="106"/>
      <c r="D8" s="106"/>
      <c r="E8" s="107"/>
      <c r="F8" s="55" t="s">
        <v>29</v>
      </c>
      <c r="G8" s="108" t="s">
        <v>67</v>
      </c>
      <c r="H8" s="108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111"/>
      <c r="Z8" s="112"/>
      <c r="AA8" s="112"/>
      <c r="AB8" s="112"/>
      <c r="AC8" s="112"/>
      <c r="AD8" s="112"/>
      <c r="AE8" s="112"/>
      <c r="AF8" s="112"/>
      <c r="AG8" s="112"/>
    </row>
    <row r="9" spans="1:48" s="7" customFormat="1" ht="13.5" thickBot="1">
      <c r="B9" s="25" t="s">
        <v>56</v>
      </c>
      <c r="C9" s="56"/>
      <c r="D9" s="56"/>
      <c r="E9" s="56"/>
      <c r="F9" s="56"/>
      <c r="G9" s="56"/>
      <c r="H9" s="56"/>
      <c r="I9" s="56"/>
      <c r="K9" s="7" t="s">
        <v>72</v>
      </c>
      <c r="O9" s="7" t="s">
        <v>1</v>
      </c>
      <c r="Y9" s="112"/>
      <c r="Z9" s="112"/>
      <c r="AA9" s="112"/>
      <c r="AB9" s="112"/>
      <c r="AC9" s="112"/>
      <c r="AD9" s="112"/>
      <c r="AE9" s="112"/>
      <c r="AF9" s="112"/>
      <c r="AG9" s="112"/>
    </row>
    <row r="10" spans="1:48" ht="19.5" thickBot="1">
      <c r="B10" s="99"/>
      <c r="C10" s="100"/>
      <c r="D10" s="100"/>
      <c r="E10" s="100"/>
      <c r="F10" s="100"/>
      <c r="G10" s="101"/>
      <c r="H10" s="3" t="s">
        <v>32</v>
      </c>
      <c r="J10" s="3" t="s">
        <v>33</v>
      </c>
      <c r="K10" s="109">
        <v>31</v>
      </c>
      <c r="L10" s="110"/>
      <c r="N10" s="3" t="s">
        <v>34</v>
      </c>
      <c r="O10" s="102" t="str">
        <f>IF(ISBLANK(B10),"",ROUNDUP(B10/K10,0))</f>
        <v/>
      </c>
      <c r="P10" s="103"/>
      <c r="Q10" s="103"/>
      <c r="R10" s="103"/>
      <c r="S10" s="103"/>
      <c r="T10" s="104"/>
      <c r="U10" s="3" t="s">
        <v>2</v>
      </c>
      <c r="Y10" s="112"/>
      <c r="Z10" s="112"/>
      <c r="AA10" s="112"/>
      <c r="AB10" s="112"/>
      <c r="AC10" s="112"/>
      <c r="AD10" s="112"/>
      <c r="AE10" s="112"/>
      <c r="AF10" s="112"/>
      <c r="AG10" s="112"/>
    </row>
    <row r="11" spans="1:48" s="7" customFormat="1" ht="12.75">
      <c r="O11" s="7" t="s">
        <v>39</v>
      </c>
    </row>
    <row r="12" spans="1:48" ht="3.95" customHeight="1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10"/>
    </row>
    <row r="13" spans="1:48" s="6" customFormat="1" ht="15.75">
      <c r="B13" s="57"/>
      <c r="C13" s="77" t="s">
        <v>70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9"/>
    </row>
    <row r="14" spans="1:48" s="65" customFormat="1" ht="118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4"/>
      <c r="AI14" s="60"/>
    </row>
    <row r="15" spans="1:48" s="65" customFormat="1" ht="6.7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4"/>
      <c r="AI15" s="60"/>
    </row>
    <row r="16" spans="1:48" s="65" customFormat="1" ht="31.5" customHeight="1" thickBot="1">
      <c r="A16" s="60"/>
      <c r="B16" s="61"/>
      <c r="C16" s="81" t="s">
        <v>46</v>
      </c>
      <c r="D16" s="81"/>
      <c r="E16" s="81"/>
      <c r="F16" s="63"/>
      <c r="G16" s="63"/>
      <c r="H16" s="151" t="s">
        <v>49</v>
      </c>
      <c r="I16" s="151"/>
      <c r="J16" s="151"/>
      <c r="K16" s="151"/>
      <c r="L16" s="151"/>
      <c r="M16" s="151"/>
      <c r="N16" s="151"/>
      <c r="O16" s="151"/>
      <c r="P16" s="63"/>
      <c r="Q16" s="63"/>
      <c r="R16" s="63"/>
      <c r="S16" s="62"/>
      <c r="T16" s="63"/>
      <c r="U16" s="63"/>
      <c r="V16" s="63"/>
      <c r="W16" s="63"/>
      <c r="X16" s="63"/>
      <c r="Y16" s="63"/>
      <c r="Z16" s="63"/>
      <c r="AA16" s="151" t="s">
        <v>52</v>
      </c>
      <c r="AB16" s="151"/>
      <c r="AC16" s="151"/>
      <c r="AD16" s="151"/>
      <c r="AE16" s="151"/>
      <c r="AF16" s="151"/>
      <c r="AG16" s="151"/>
      <c r="AH16" s="152"/>
      <c r="AI16" s="63"/>
      <c r="AJ16" s="63"/>
      <c r="AK16" s="63"/>
      <c r="AL16" s="63"/>
      <c r="AM16" s="63"/>
      <c r="AN16" s="63"/>
      <c r="AO16" s="63"/>
      <c r="AP16" s="64"/>
      <c r="AQ16" s="60"/>
      <c r="AR16" s="60"/>
      <c r="AS16" s="60"/>
    </row>
    <row r="17" spans="1:48" s="65" customFormat="1" ht="21" customHeight="1" thickBot="1">
      <c r="A17" s="60"/>
      <c r="B17" s="61"/>
      <c r="C17" s="105"/>
      <c r="D17" s="106"/>
      <c r="E17" s="107"/>
      <c r="F17" s="63"/>
      <c r="G17" s="63"/>
      <c r="H17" s="139"/>
      <c r="I17" s="140"/>
      <c r="J17" s="63" t="s">
        <v>36</v>
      </c>
      <c r="K17" s="153"/>
      <c r="L17" s="154"/>
      <c r="M17" s="63" t="s">
        <v>37</v>
      </c>
      <c r="N17" s="153"/>
      <c r="O17" s="154"/>
      <c r="P17" s="63" t="s">
        <v>38</v>
      </c>
      <c r="Q17" s="63" t="s">
        <v>50</v>
      </c>
      <c r="R17" s="155">
        <v>2022</v>
      </c>
      <c r="S17" s="155"/>
      <c r="T17" s="63" t="s">
        <v>29</v>
      </c>
      <c r="U17" s="148">
        <v>3</v>
      </c>
      <c r="V17" s="148"/>
      <c r="W17" s="63" t="s">
        <v>30</v>
      </c>
      <c r="X17" s="66">
        <v>6</v>
      </c>
      <c r="Y17" s="63" t="s">
        <v>44</v>
      </c>
      <c r="Z17" s="63"/>
      <c r="AA17" s="139"/>
      <c r="AB17" s="140"/>
      <c r="AC17" s="63" t="s">
        <v>29</v>
      </c>
      <c r="AD17" s="72"/>
      <c r="AE17" s="63" t="s">
        <v>30</v>
      </c>
      <c r="AF17" s="63"/>
      <c r="AG17" s="63"/>
      <c r="AH17" s="64"/>
      <c r="AI17" s="63"/>
      <c r="AJ17" s="63"/>
      <c r="AK17" s="63"/>
      <c r="AL17" s="63"/>
      <c r="AM17" s="64"/>
      <c r="AN17" s="63"/>
      <c r="AO17" s="63"/>
      <c r="AP17" s="63"/>
      <c r="AQ17" s="63"/>
      <c r="AR17" s="63"/>
      <c r="AS17" s="64"/>
      <c r="AT17" s="60"/>
      <c r="AU17" s="60"/>
      <c r="AV17" s="60"/>
    </row>
    <row r="18" spans="1:48" s="7" customFormat="1" ht="11.25" customHeight="1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3"/>
    </row>
    <row r="19" spans="1:48" s="7" customFormat="1" ht="13.5" thickBot="1">
      <c r="B19" s="11"/>
      <c r="C19" s="12" t="s">
        <v>57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 t="s">
        <v>47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 t="s">
        <v>1</v>
      </c>
      <c r="Z19" s="12"/>
      <c r="AA19" s="12"/>
      <c r="AB19" s="12"/>
      <c r="AC19" s="12"/>
      <c r="AD19" s="12"/>
      <c r="AE19" s="12"/>
      <c r="AF19" s="12"/>
      <c r="AG19" s="12"/>
      <c r="AH19" s="13"/>
    </row>
    <row r="20" spans="1:48" ht="27" customHeight="1" thickBot="1">
      <c r="B20" s="14"/>
      <c r="C20" s="82"/>
      <c r="D20" s="83"/>
      <c r="E20" s="83"/>
      <c r="F20" s="83"/>
      <c r="G20" s="83"/>
      <c r="H20" s="84"/>
      <c r="I20" s="15" t="s">
        <v>2</v>
      </c>
      <c r="J20" s="85" t="s">
        <v>4</v>
      </c>
      <c r="K20" s="85"/>
      <c r="L20" s="85"/>
      <c r="M20" s="85"/>
      <c r="N20" s="86" t="str">
        <f>IF(C17="","",IF(C17="A1",DATE(R17,U17,X17)-DATE(H17,K17,N17)+1,TEXT(DATE(AA17,AD17+1,1)-1,"dd")))</f>
        <v/>
      </c>
      <c r="O20" s="87"/>
      <c r="P20" s="87"/>
      <c r="Q20" s="87"/>
      <c r="R20" s="87"/>
      <c r="S20" s="88"/>
      <c r="T20" s="15" t="s">
        <v>5</v>
      </c>
      <c r="U20" s="85" t="s">
        <v>6</v>
      </c>
      <c r="V20" s="85"/>
      <c r="W20" s="85"/>
      <c r="X20" s="49"/>
      <c r="Y20" s="145" t="str">
        <f>IF(ISBLANK(C20),"",IF(ISBLANK(N20),"",ROUNDUP(C20/N20,0)))</f>
        <v/>
      </c>
      <c r="Z20" s="146"/>
      <c r="AA20" s="146"/>
      <c r="AB20" s="146"/>
      <c r="AC20" s="146"/>
      <c r="AD20" s="147"/>
      <c r="AE20" s="16" t="s">
        <v>2</v>
      </c>
      <c r="AF20" s="15"/>
      <c r="AG20" s="15"/>
      <c r="AH20" s="17"/>
    </row>
    <row r="21" spans="1:48" s="7" customFormat="1" ht="13.5" customHeight="1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 t="s">
        <v>3</v>
      </c>
      <c r="Z21" s="12"/>
      <c r="AA21" s="12"/>
      <c r="AB21" s="12"/>
      <c r="AC21" s="12"/>
      <c r="AD21" s="12"/>
      <c r="AE21" s="12"/>
      <c r="AF21" s="12"/>
      <c r="AG21" s="12"/>
      <c r="AH21" s="13"/>
    </row>
    <row r="22" spans="1:48" ht="7.5" customHeight="1"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20"/>
    </row>
    <row r="23" spans="1:48" s="67" customFormat="1" ht="12.75" customHeight="1">
      <c r="AK23" s="67" t="str">
        <f>IF(AND(O10&lt;&gt;"",Y20&lt;&gt;""),MAX(O10,Y20),IF(O10&lt;&gt;"",O10,IF(Y20&lt;&gt;"",Y20,"")))</f>
        <v/>
      </c>
    </row>
    <row r="24" spans="1:48" s="67" customFormat="1" ht="15" customHeight="1" thickBot="1"/>
    <row r="25" spans="1:48" ht="19.5" thickBot="1">
      <c r="B25" s="3" t="s">
        <v>7</v>
      </c>
      <c r="Z25" s="50" t="s">
        <v>45</v>
      </c>
      <c r="AA25" s="136" t="str">
        <f>IF(AK23="","",IF(AK23&lt;=83333,25000,""))</f>
        <v/>
      </c>
      <c r="AB25" s="137"/>
      <c r="AC25" s="137"/>
      <c r="AD25" s="137"/>
      <c r="AE25" s="137"/>
      <c r="AF25" s="138"/>
      <c r="AG25" s="3" t="s">
        <v>2</v>
      </c>
    </row>
    <row r="26" spans="1:48">
      <c r="B26" s="3" t="s">
        <v>8</v>
      </c>
    </row>
    <row r="27" spans="1:48" s="6" customFormat="1" ht="15.75">
      <c r="D27" s="6" t="s">
        <v>9</v>
      </c>
      <c r="V27" s="22"/>
      <c r="W27" s="23"/>
      <c r="X27" s="23"/>
      <c r="Y27" s="23"/>
      <c r="Z27" s="23"/>
      <c r="AA27" s="23"/>
      <c r="AB27" s="23"/>
      <c r="AC27" s="23"/>
      <c r="AD27" s="23"/>
      <c r="AE27" s="23"/>
    </row>
    <row r="28" spans="1:48" s="7" customFormat="1" ht="13.5" thickBot="1">
      <c r="D28" s="7" t="s">
        <v>1</v>
      </c>
      <c r="O28" s="7" t="s">
        <v>54</v>
      </c>
      <c r="R28" s="24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48" ht="19.5" thickBot="1">
      <c r="D29" s="124" t="str">
        <f>IF(AK23="","",IF(83334&lt;=AK23,IF(AK23&lt;=250000,AK23,""),""))</f>
        <v/>
      </c>
      <c r="E29" s="125"/>
      <c r="F29" s="125"/>
      <c r="G29" s="125"/>
      <c r="H29" s="125"/>
      <c r="I29" s="126"/>
      <c r="J29" s="26" t="s">
        <v>2</v>
      </c>
      <c r="K29" s="119" t="s">
        <v>10</v>
      </c>
      <c r="L29" s="119"/>
      <c r="M29" s="119"/>
      <c r="N29" s="120"/>
      <c r="O29" s="121" t="str">
        <f>IF(AK23="","",IF(D29&lt;&gt;"",D29*0.3,""))</f>
        <v/>
      </c>
      <c r="P29" s="122"/>
      <c r="Q29" s="122"/>
      <c r="R29" s="122"/>
      <c r="S29" s="122"/>
      <c r="T29" s="123"/>
      <c r="U29" s="3" t="s">
        <v>11</v>
      </c>
      <c r="V29" s="27"/>
      <c r="W29" s="27"/>
      <c r="X29" s="27"/>
      <c r="Y29" s="27"/>
      <c r="Z29" s="28" t="s">
        <v>12</v>
      </c>
      <c r="AA29" s="142" t="str">
        <f>IF(AK23="","",IF(O29&lt;&gt;"",ROUNDUP(O29,-3),""))</f>
        <v/>
      </c>
      <c r="AB29" s="143"/>
      <c r="AC29" s="143"/>
      <c r="AD29" s="143"/>
      <c r="AE29" s="143"/>
      <c r="AF29" s="144"/>
      <c r="AG29" s="3" t="s">
        <v>2</v>
      </c>
    </row>
    <row r="30" spans="1:48">
      <c r="B30" s="3" t="s">
        <v>13</v>
      </c>
      <c r="AA30" s="68" t="s">
        <v>14</v>
      </c>
      <c r="AB30" s="68"/>
    </row>
    <row r="31" spans="1:48" s="6" customFormat="1" ht="15.75">
      <c r="D31" s="76" t="s">
        <v>73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5"/>
    </row>
    <row r="32" spans="1:48" s="6" customFormat="1" ht="15.75">
      <c r="D32" s="78" t="s">
        <v>74</v>
      </c>
    </row>
    <row r="33" spans="4:33" s="7" customFormat="1" ht="13.5" thickBot="1">
      <c r="D33" s="7" t="s">
        <v>68</v>
      </c>
      <c r="L33" s="7" t="s">
        <v>65</v>
      </c>
      <c r="S33" s="7" t="s">
        <v>15</v>
      </c>
      <c r="AA33" s="7" t="s">
        <v>16</v>
      </c>
    </row>
    <row r="34" spans="4:33" ht="19.5" thickBot="1">
      <c r="D34" s="127"/>
      <c r="E34" s="128"/>
      <c r="F34" s="128"/>
      <c r="G34" s="128"/>
      <c r="H34" s="128"/>
      <c r="I34" s="129"/>
      <c r="J34" s="26" t="s">
        <v>2</v>
      </c>
      <c r="K34" s="43" t="s">
        <v>62</v>
      </c>
      <c r="L34" s="132"/>
      <c r="M34" s="133"/>
      <c r="N34" s="133"/>
      <c r="O34" s="133"/>
      <c r="P34" s="134"/>
      <c r="Q34" s="135" t="s">
        <v>63</v>
      </c>
      <c r="R34" s="120"/>
      <c r="S34" s="116" t="str">
        <f>IF(AK23&lt;&gt;"",IF(AA25="",IF(AA29="",IF(ISBLANK(D34),"",ROUNDUP(D34/L34,0)),""),""),"")</f>
        <v/>
      </c>
      <c r="T34" s="117"/>
      <c r="U34" s="117"/>
      <c r="V34" s="117"/>
      <c r="W34" s="117"/>
      <c r="X34" s="118"/>
      <c r="Y34" s="3" t="s">
        <v>11</v>
      </c>
      <c r="AA34" s="124" t="str">
        <f>IF(AA25="",IF(AA29="",IF(S34="","",AK23-S34),""),"")</f>
        <v/>
      </c>
      <c r="AB34" s="125"/>
      <c r="AC34" s="125"/>
      <c r="AD34" s="125"/>
      <c r="AE34" s="125"/>
      <c r="AF34" s="126"/>
      <c r="AG34" s="3" t="s">
        <v>2</v>
      </c>
    </row>
    <row r="35" spans="4:33" s="7" customFormat="1" ht="17.25" customHeight="1">
      <c r="D35" s="12"/>
      <c r="L35" s="79"/>
      <c r="M35" s="79"/>
      <c r="N35" s="79"/>
      <c r="O35" s="79"/>
      <c r="P35" s="79"/>
      <c r="S35" s="7" t="s">
        <v>39</v>
      </c>
      <c r="AA35" s="7" t="s">
        <v>17</v>
      </c>
    </row>
    <row r="36" spans="4:33" s="7" customFormat="1" ht="12.75">
      <c r="D36" s="25"/>
      <c r="L36" s="25" t="s">
        <v>69</v>
      </c>
      <c r="M36" s="80"/>
      <c r="N36" s="80"/>
      <c r="O36" s="80"/>
      <c r="P36" s="80"/>
    </row>
    <row r="37" spans="4:33" s="7" customFormat="1" ht="12.75">
      <c r="D37" s="25"/>
      <c r="L37" s="80"/>
      <c r="M37" s="80"/>
      <c r="N37" s="80"/>
      <c r="O37" s="80"/>
      <c r="P37" s="80"/>
    </row>
    <row r="38" spans="4:33" ht="19.5" thickBot="1">
      <c r="D38" s="3" t="s">
        <v>18</v>
      </c>
      <c r="Y38" s="7"/>
      <c r="Z38" s="7"/>
      <c r="AA38" s="7"/>
      <c r="AB38" s="7"/>
      <c r="AC38" s="7"/>
      <c r="AD38" s="7"/>
      <c r="AE38" s="7"/>
      <c r="AF38" s="7"/>
      <c r="AG38" s="7"/>
    </row>
    <row r="39" spans="4:33" ht="19.5" thickBot="1">
      <c r="Z39" s="21" t="s">
        <v>19</v>
      </c>
      <c r="AA39" s="136" t="str">
        <f>IF(AA34="","",IF(AA34&lt;=187500,75000,""))</f>
        <v/>
      </c>
      <c r="AB39" s="137"/>
      <c r="AC39" s="137"/>
      <c r="AD39" s="137"/>
      <c r="AE39" s="137"/>
      <c r="AF39" s="138"/>
      <c r="AG39" s="3" t="s">
        <v>2</v>
      </c>
    </row>
    <row r="40" spans="4:33" ht="24.75" customHeight="1">
      <c r="D40" s="3" t="s">
        <v>61</v>
      </c>
    </row>
    <row r="41" spans="4:33" s="6" customFormat="1" ht="15.75">
      <c r="F41" s="6" t="s">
        <v>59</v>
      </c>
      <c r="W41" s="22"/>
      <c r="X41" s="22"/>
      <c r="Y41" s="23"/>
      <c r="Z41" s="23"/>
      <c r="AA41" s="23"/>
      <c r="AB41" s="23"/>
      <c r="AC41" s="23"/>
      <c r="AD41" s="23"/>
    </row>
    <row r="42" spans="4:33" s="7" customFormat="1" ht="13.5" thickBot="1">
      <c r="F42" s="7" t="s">
        <v>16</v>
      </c>
      <c r="P42" s="7" t="s">
        <v>54</v>
      </c>
      <c r="S42" s="24"/>
      <c r="T42" s="25"/>
      <c r="U42" s="25"/>
      <c r="V42" s="25"/>
      <c r="W42" s="25"/>
      <c r="X42" s="25"/>
      <c r="Y42" s="25"/>
      <c r="Z42" s="25" t="s">
        <v>20</v>
      </c>
    </row>
    <row r="43" spans="4:33" ht="19.5" thickBot="1">
      <c r="F43" s="116" t="str">
        <f>IF(AA34="","",IF(187501&lt;=AA34,AA34,""))</f>
        <v/>
      </c>
      <c r="G43" s="117"/>
      <c r="H43" s="117"/>
      <c r="I43" s="117"/>
      <c r="J43" s="118"/>
      <c r="K43" s="3" t="s">
        <v>2</v>
      </c>
      <c r="L43" s="119" t="s">
        <v>21</v>
      </c>
      <c r="M43" s="119"/>
      <c r="N43" s="119"/>
      <c r="O43" s="120"/>
      <c r="P43" s="121" t="str">
        <f>IF(F43="","",F43*0.4)</f>
        <v/>
      </c>
      <c r="Q43" s="122"/>
      <c r="R43" s="122"/>
      <c r="S43" s="122"/>
      <c r="T43" s="122"/>
      <c r="U43" s="123"/>
      <c r="V43" s="3" t="s">
        <v>11</v>
      </c>
      <c r="W43" s="27"/>
      <c r="X43" s="27"/>
      <c r="Y43" s="27"/>
      <c r="Z43" s="124" t="str">
        <f>IF(P43="","",ROUNDUP(P43,-3))</f>
        <v/>
      </c>
      <c r="AA43" s="125"/>
      <c r="AB43" s="125"/>
      <c r="AC43" s="125"/>
      <c r="AD43" s="125"/>
      <c r="AE43" s="126"/>
      <c r="AF43" s="3" t="s">
        <v>2</v>
      </c>
    </row>
    <row r="44" spans="4:33" s="7" customFormat="1" ht="12.75">
      <c r="Z44" s="25" t="s">
        <v>14</v>
      </c>
    </row>
    <row r="45" spans="4:33" s="6" customFormat="1" ht="15.75">
      <c r="F45" s="6" t="s">
        <v>60</v>
      </c>
      <c r="W45" s="22"/>
      <c r="X45" s="22"/>
      <c r="Y45" s="23"/>
      <c r="Z45" s="23"/>
      <c r="AA45" s="23"/>
      <c r="AB45" s="23"/>
      <c r="AC45" s="23"/>
      <c r="AD45" s="23"/>
    </row>
    <row r="46" spans="4:33" s="7" customFormat="1" ht="13.5" thickBot="1">
      <c r="F46" s="7" t="s">
        <v>22</v>
      </c>
      <c r="P46" s="7" t="s">
        <v>55</v>
      </c>
      <c r="S46" s="24"/>
      <c r="T46" s="25"/>
      <c r="U46" s="25"/>
      <c r="V46" s="25"/>
      <c r="W46" s="25"/>
      <c r="X46" s="25"/>
      <c r="Y46" s="25"/>
      <c r="Z46" s="25" t="s">
        <v>23</v>
      </c>
    </row>
    <row r="47" spans="4:33" ht="19.5" thickBot="1">
      <c r="F47" s="116" t="str">
        <f>IF(F43="","",IF(187501&lt;=AK23,AK23,""))</f>
        <v/>
      </c>
      <c r="G47" s="117"/>
      <c r="H47" s="117"/>
      <c r="I47" s="117"/>
      <c r="J47" s="118"/>
      <c r="K47" s="3" t="s">
        <v>2</v>
      </c>
      <c r="L47" s="119" t="s">
        <v>24</v>
      </c>
      <c r="M47" s="119"/>
      <c r="N47" s="119"/>
      <c r="O47" s="120"/>
      <c r="P47" s="121" t="str">
        <f>IF(F47="","",F47*0.3)</f>
        <v/>
      </c>
      <c r="Q47" s="122"/>
      <c r="R47" s="122"/>
      <c r="S47" s="122"/>
      <c r="T47" s="122"/>
      <c r="U47" s="123"/>
      <c r="V47" s="3" t="s">
        <v>11</v>
      </c>
      <c r="W47" s="27"/>
      <c r="X47" s="27"/>
      <c r="Y47" s="27"/>
      <c r="Z47" s="124" t="str">
        <f>IF(P47="","",ROUNDUP(P47,-3))</f>
        <v/>
      </c>
      <c r="AA47" s="125"/>
      <c r="AB47" s="125"/>
      <c r="AC47" s="125"/>
      <c r="AD47" s="125"/>
      <c r="AE47" s="126"/>
      <c r="AF47" s="3" t="s">
        <v>2</v>
      </c>
    </row>
    <row r="48" spans="4:33" s="7" customFormat="1" ht="12.75">
      <c r="Z48" s="25" t="s">
        <v>14</v>
      </c>
    </row>
    <row r="49" spans="1:37" s="7" customFormat="1" ht="6.75" customHeight="1" thickBot="1">
      <c r="Z49" s="25"/>
    </row>
    <row r="50" spans="1:37" ht="19.5" thickBot="1">
      <c r="D50" s="3" t="s">
        <v>48</v>
      </c>
      <c r="Z50" s="21" t="s">
        <v>25</v>
      </c>
      <c r="AA50" s="136" t="str">
        <f>IF(AK51="","",IF(AK51&gt;200000,200000,AK51))</f>
        <v/>
      </c>
      <c r="AB50" s="137"/>
      <c r="AC50" s="137"/>
      <c r="AD50" s="137"/>
      <c r="AE50" s="137"/>
      <c r="AF50" s="138"/>
      <c r="AG50" s="3" t="s">
        <v>2</v>
      </c>
    </row>
    <row r="51" spans="1:37" ht="19.5" thickBot="1">
      <c r="AB51" s="69"/>
      <c r="AK51" s="69" t="str">
        <f>IF(Z43="","",IF(Z43&lt;Z47,Z43,Z47))</f>
        <v/>
      </c>
    </row>
    <row r="52" spans="1:37" ht="3.95" customHeight="1" thickTop="1"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1"/>
    </row>
    <row r="53" spans="1:37" s="6" customFormat="1" ht="15.75">
      <c r="B53" s="70"/>
      <c r="C53" s="58" t="s">
        <v>51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12"/>
      <c r="Z53" s="58"/>
      <c r="AA53" s="58"/>
      <c r="AB53" s="58"/>
      <c r="AC53" s="58"/>
      <c r="AD53" s="58"/>
      <c r="AE53" s="58"/>
      <c r="AF53" s="71"/>
    </row>
    <row r="54" spans="1:37" s="6" customFormat="1" ht="15.75">
      <c r="B54" s="70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130"/>
      <c r="N54" s="130"/>
      <c r="O54" s="130"/>
      <c r="P54" s="130"/>
      <c r="Q54" s="130"/>
      <c r="R54" s="130"/>
      <c r="S54" s="58"/>
      <c r="T54" s="58"/>
      <c r="U54" s="58"/>
      <c r="V54" s="58"/>
      <c r="W54" s="58"/>
      <c r="X54" s="58"/>
      <c r="Y54" s="12"/>
      <c r="Z54" s="58"/>
      <c r="AA54" s="58"/>
      <c r="AB54" s="58"/>
      <c r="AC54" s="58"/>
      <c r="AD54" s="58"/>
      <c r="AE54" s="58"/>
      <c r="AF54" s="71"/>
    </row>
    <row r="55" spans="1:37" s="7" customFormat="1" ht="13.5" customHeight="1" thickBot="1">
      <c r="B55" s="32"/>
      <c r="C55" s="12" t="s">
        <v>26</v>
      </c>
      <c r="D55" s="12"/>
      <c r="E55" s="12"/>
      <c r="F55" s="12"/>
      <c r="G55" s="12"/>
      <c r="H55" s="12"/>
      <c r="I55" s="12"/>
      <c r="J55" s="12"/>
      <c r="K55" s="12"/>
      <c r="L55" s="12"/>
      <c r="M55" s="131"/>
      <c r="N55" s="131"/>
      <c r="O55" s="131"/>
      <c r="P55" s="131"/>
      <c r="Q55" s="131"/>
      <c r="R55" s="131"/>
      <c r="S55" s="12"/>
      <c r="T55" s="12"/>
      <c r="U55" s="12"/>
      <c r="V55" s="12" t="s">
        <v>53</v>
      </c>
      <c r="W55" s="37"/>
      <c r="X55" s="12"/>
      <c r="Y55" s="12"/>
      <c r="Z55" s="37"/>
      <c r="AA55" s="37"/>
      <c r="AB55" s="37"/>
      <c r="AC55" s="37"/>
      <c r="AD55" s="37"/>
      <c r="AE55" s="12"/>
      <c r="AF55" s="33"/>
    </row>
    <row r="56" spans="1:37" ht="22.15" customHeight="1" thickBot="1">
      <c r="B56" s="34"/>
      <c r="C56" s="102" t="str">
        <f>IF(AA25&lt;&gt;"",AA25,IF(AA29&lt;&gt;"",AA29,IF(AA39&lt;&gt;"",AA39,IF(AA50&lt;&gt;"",AA50,""))))</f>
        <v/>
      </c>
      <c r="D56" s="103"/>
      <c r="E56" s="103"/>
      <c r="F56" s="103"/>
      <c r="G56" s="103"/>
      <c r="H56" s="104"/>
      <c r="I56" s="15" t="s">
        <v>27</v>
      </c>
      <c r="J56" s="15"/>
      <c r="K56" s="15"/>
      <c r="L56" s="15"/>
      <c r="M56" s="113">
        <v>15</v>
      </c>
      <c r="N56" s="114"/>
      <c r="O56" s="114"/>
      <c r="P56" s="114"/>
      <c r="Q56" s="114"/>
      <c r="R56" s="115"/>
      <c r="S56" s="15" t="s">
        <v>28</v>
      </c>
      <c r="T56" s="15"/>
      <c r="U56" s="15"/>
      <c r="V56" s="39" t="str">
        <f>IF(C56&lt;&gt;"",IF(ISBLANK(M56),"",C56*M56),"")</f>
        <v/>
      </c>
      <c r="W56" s="141" t="str">
        <f>IF(C56="","",C56*M56)</f>
        <v/>
      </c>
      <c r="X56" s="141"/>
      <c r="Y56" s="141"/>
      <c r="Z56" s="141"/>
      <c r="AA56" s="141"/>
      <c r="AB56" s="141"/>
      <c r="AC56" s="141"/>
      <c r="AD56" s="38"/>
      <c r="AE56" s="15" t="s">
        <v>2</v>
      </c>
      <c r="AF56" s="35"/>
    </row>
    <row r="57" spans="1:37" ht="18.600000000000001" customHeight="1" thickBot="1">
      <c r="B57" s="36"/>
      <c r="C57" s="73"/>
      <c r="D57" s="73"/>
      <c r="E57" s="73"/>
      <c r="F57" s="73"/>
      <c r="G57" s="73"/>
      <c r="H57" s="73"/>
      <c r="I57" s="45"/>
      <c r="J57" s="45"/>
      <c r="K57" s="45"/>
      <c r="L57" s="45"/>
      <c r="M57" s="74"/>
      <c r="N57" s="74"/>
      <c r="O57" s="74"/>
      <c r="P57" s="74"/>
      <c r="Q57" s="74"/>
      <c r="R57" s="74"/>
      <c r="S57" s="45"/>
      <c r="T57" s="45"/>
      <c r="U57" s="45"/>
      <c r="V57" s="75"/>
      <c r="W57" s="75"/>
      <c r="X57" s="75"/>
      <c r="Y57" s="75"/>
      <c r="Z57" s="75"/>
      <c r="AA57" s="75"/>
      <c r="AB57" s="75"/>
      <c r="AC57" s="75"/>
      <c r="AD57" s="75"/>
      <c r="AE57" s="45"/>
      <c r="AF57" s="46"/>
    </row>
    <row r="58" spans="1:37" ht="12.75" customHeight="1" thickTop="1">
      <c r="C58" s="15"/>
      <c r="D58" s="15"/>
      <c r="E58" s="15"/>
      <c r="F58" s="15"/>
      <c r="G58" s="15"/>
      <c r="H58" s="15"/>
      <c r="M58" s="15"/>
      <c r="N58" s="15"/>
      <c r="O58" s="15"/>
      <c r="P58" s="15"/>
      <c r="Q58" s="15"/>
      <c r="R58" s="15"/>
      <c r="Y58" s="15"/>
      <c r="Z58" s="15"/>
      <c r="AA58" s="15"/>
      <c r="AB58" s="15"/>
      <c r="AC58" s="15"/>
      <c r="AD58" s="15"/>
    </row>
    <row r="61" spans="1:37">
      <c r="A61" s="3" t="s">
        <v>40</v>
      </c>
      <c r="B61" s="3">
        <v>2019</v>
      </c>
      <c r="C61" s="3">
        <v>2</v>
      </c>
      <c r="F61" s="3" t="s">
        <v>35</v>
      </c>
    </row>
    <row r="62" spans="1:37">
      <c r="A62" s="3" t="s">
        <v>41</v>
      </c>
      <c r="B62" s="3">
        <v>2020</v>
      </c>
      <c r="C62" s="3">
        <v>3</v>
      </c>
    </row>
    <row r="63" spans="1:37">
      <c r="A63" s="3" t="s">
        <v>42</v>
      </c>
      <c r="B63" s="3">
        <v>2021</v>
      </c>
      <c r="C63" s="3">
        <v>4</v>
      </c>
    </row>
    <row r="64" spans="1:37">
      <c r="A64" s="3" t="s">
        <v>43</v>
      </c>
      <c r="B64" s="3">
        <v>2022</v>
      </c>
      <c r="C64" s="3">
        <v>5</v>
      </c>
    </row>
    <row r="65" spans="2:3">
      <c r="B65" s="3">
        <v>2021</v>
      </c>
      <c r="C65" s="3">
        <v>6</v>
      </c>
    </row>
    <row r="66" spans="2:3">
      <c r="B66" s="3">
        <v>2022</v>
      </c>
      <c r="C66" s="3">
        <v>7</v>
      </c>
    </row>
    <row r="67" spans="2:3">
      <c r="C67" s="3">
        <v>8</v>
      </c>
    </row>
    <row r="68" spans="2:3">
      <c r="C68" s="3">
        <v>9</v>
      </c>
    </row>
    <row r="69" spans="2:3">
      <c r="C69" s="3">
        <v>10</v>
      </c>
    </row>
    <row r="70" spans="2:3">
      <c r="C70" s="3">
        <v>11</v>
      </c>
    </row>
    <row r="71" spans="2:3">
      <c r="C71" s="3">
        <v>12</v>
      </c>
    </row>
    <row r="72" spans="2:3">
      <c r="C72" s="3" t="s">
        <v>31</v>
      </c>
    </row>
  </sheetData>
  <mergeCells count="51">
    <mergeCell ref="AK2:AU2"/>
    <mergeCell ref="M2:AE2"/>
    <mergeCell ref="AA16:AH16"/>
    <mergeCell ref="K17:L17"/>
    <mergeCell ref="N17:O17"/>
    <mergeCell ref="R17:S17"/>
    <mergeCell ref="H16:O16"/>
    <mergeCell ref="H17:I17"/>
    <mergeCell ref="AA50:AF50"/>
    <mergeCell ref="AA25:AF25"/>
    <mergeCell ref="AA17:AB17"/>
    <mergeCell ref="W56:AC56"/>
    <mergeCell ref="AA39:AF39"/>
    <mergeCell ref="Z43:AE43"/>
    <mergeCell ref="Z47:AE47"/>
    <mergeCell ref="AA29:AF29"/>
    <mergeCell ref="Y20:AD20"/>
    <mergeCell ref="U20:W20"/>
    <mergeCell ref="U17:V17"/>
    <mergeCell ref="S34:X34"/>
    <mergeCell ref="AA34:AF34"/>
    <mergeCell ref="C56:H56"/>
    <mergeCell ref="M56:R56"/>
    <mergeCell ref="C17:E17"/>
    <mergeCell ref="F43:J43"/>
    <mergeCell ref="L43:O43"/>
    <mergeCell ref="P43:U43"/>
    <mergeCell ref="F47:J47"/>
    <mergeCell ref="L47:O47"/>
    <mergeCell ref="P47:U47"/>
    <mergeCell ref="D29:I29"/>
    <mergeCell ref="K29:N29"/>
    <mergeCell ref="O29:T29"/>
    <mergeCell ref="D34:I34"/>
    <mergeCell ref="M54:R55"/>
    <mergeCell ref="L34:P34"/>
    <mergeCell ref="Q34:R34"/>
    <mergeCell ref="C16:E16"/>
    <mergeCell ref="C20:H20"/>
    <mergeCell ref="J20:M20"/>
    <mergeCell ref="N20:S20"/>
    <mergeCell ref="A1:AI1"/>
    <mergeCell ref="A2:L2"/>
    <mergeCell ref="A4:E4"/>
    <mergeCell ref="F4:X4"/>
    <mergeCell ref="B10:G10"/>
    <mergeCell ref="O10:T10"/>
    <mergeCell ref="B8:E8"/>
    <mergeCell ref="G8:H8"/>
    <mergeCell ref="K10:L10"/>
    <mergeCell ref="Y8:AG10"/>
  </mergeCells>
  <phoneticPr fontId="1"/>
  <dataValidations count="7">
    <dataValidation type="list" allowBlank="1" showInputMessage="1" showErrorMessage="1" sqref="AA17:AB17">
      <formula1>$B$61:$B$64</formula1>
    </dataValidation>
    <dataValidation showInputMessage="1" showErrorMessage="1" sqref="U17"/>
    <dataValidation type="list" allowBlank="1" showInputMessage="1" showErrorMessage="1" sqref="C17:E17">
      <formula1>$A$61:$A$65</formula1>
    </dataValidation>
    <dataValidation type="list" allowBlank="1" showInputMessage="1" showErrorMessage="1" sqref="H17:I17">
      <formula1>$B$65:$B$67</formula1>
    </dataValidation>
    <dataValidation type="whole" allowBlank="1" showInputMessage="1" showErrorMessage="1" sqref="K17:L17">
      <formula1>1</formula1>
      <formula2>12</formula2>
    </dataValidation>
    <dataValidation type="whole" allowBlank="1" showInputMessage="1" showErrorMessage="1" sqref="N17:O17">
      <formula1>1</formula1>
      <formula2>31</formula2>
    </dataValidation>
    <dataValidation type="list" allowBlank="1" showInputMessage="1" showErrorMessage="1" sqref="B8:E8">
      <formula1>$B$61:$B$63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中小Ａ</vt:lpstr>
      <vt:lpstr>中小Ａ!Print_Area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2022-03-04T01:35:36Z</dcterms:created>
  <dcterms:modified xsi:type="dcterms:W3CDTF">2022-03-17T08:48:39Z</dcterms:modified>
</cp:coreProperties>
</file>