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.0.26\(産業港湾部)商業労政課\2商業ライン\9_感染防止対策協力支援金\申請書・誓約書・申請要項\R3.7.12から\1小樽市申請書\"/>
    </mc:Choice>
  </mc:AlternateContent>
  <bookViews>
    <workbookView xWindow="0" yWindow="0" windowWidth="19035" windowHeight="9480"/>
  </bookViews>
  <sheets>
    <sheet name="中小企業" sheetId="1" r:id="rId1"/>
  </sheets>
  <definedNames>
    <definedName name="_xlnm.Print_Area" localSheetId="0">中小企業!$A$1:$AI$48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Y15" i="1" l="1"/>
  <c r="B18" i="1" l="1"/>
  <c r="AA19" i="1" l="1"/>
  <c r="D23" i="1"/>
  <c r="O23" i="1" s="1"/>
  <c r="AA23" i="1" s="1"/>
  <c r="O29" i="1" l="1"/>
  <c r="Z29" i="1" s="1"/>
  <c r="F36" i="1" l="1"/>
  <c r="F40" i="1" s="1"/>
  <c r="P40" i="1" s="1"/>
  <c r="Z40" i="1" s="1"/>
  <c r="AA32" i="1"/>
  <c r="P36" i="1" l="1"/>
  <c r="Z36" i="1" s="1"/>
  <c r="AA42" i="1" s="1"/>
  <c r="C47" i="1" l="1"/>
  <c r="V46" i="1" s="1"/>
</calcChain>
</file>

<file path=xl/sharedStrings.xml><?xml version="1.0" encoding="utf-8"?>
<sst xmlns="http://schemas.openxmlformats.org/spreadsheetml/2006/main" count="82" uniqueCount="57">
  <si>
    <t>円</t>
    <rPh sb="0" eb="1">
      <t>エン</t>
    </rPh>
    <phoneticPr fontId="3"/>
  </si>
  <si>
    <t>【B】</t>
    <phoneticPr fontId="3"/>
  </si>
  <si>
    <t>【A】</t>
    <phoneticPr fontId="3"/>
  </si>
  <si>
    <t>【C】</t>
    <phoneticPr fontId="3"/>
  </si>
  <si>
    <t>質問1：「中小企業」、「個人事業者」、「大企業」の中から、業態を選択してください。</t>
    <rPh sb="0" eb="2">
      <t>シツモン</t>
    </rPh>
    <rPh sb="5" eb="9">
      <t>チュウショウキギョウ</t>
    </rPh>
    <rPh sb="12" eb="17">
      <t>コジンジギョウシャ</t>
    </rPh>
    <rPh sb="20" eb="23">
      <t>ダイキギョウ</t>
    </rPh>
    <rPh sb="25" eb="26">
      <t>ナカ</t>
    </rPh>
    <rPh sb="29" eb="31">
      <t>ギョウタイ</t>
    </rPh>
    <rPh sb="32" eb="34">
      <t>センタク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</si>
  <si>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</si>
  <si>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</si>
  <si>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1日当たりの売上高に0.3をかけて1日当たりの支援金額【B】を算出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</si>
  <si>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</si>
  <si>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</si>
  <si>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</si>
  <si>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</si>
  <si>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</si>
  <si>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</si>
  <si>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</si>
  <si>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支援金額…⑤</t>
    <rPh sb="0" eb="4">
      <t>シエンキンガク</t>
    </rPh>
    <phoneticPr fontId="3"/>
  </si>
  <si>
    <t>支援金額④、支援金額⑤のいずれか低い額</t>
    <rPh sb="0" eb="4">
      <t>シエンキンガク</t>
    </rPh>
    <rPh sb="6" eb="10">
      <t>シエンキンガク</t>
    </rPh>
    <rPh sb="16" eb="17">
      <t>ヒク</t>
    </rPh>
    <rPh sb="18" eb="19">
      <t>ガク</t>
    </rPh>
    <phoneticPr fontId="3"/>
  </si>
  <si>
    <t>【D】</t>
    <phoneticPr fontId="3"/>
  </si>
  <si>
    <t>売上高合計額</t>
    <rPh sb="0" eb="3">
      <t>ウリアゲダカ</t>
    </rPh>
    <rPh sb="3" eb="6">
      <t>ゴウケイガク</t>
    </rPh>
    <phoneticPr fontId="3"/>
  </si>
  <si>
    <t>日数（土日祝含む）</t>
    <rPh sb="0" eb="2">
      <t>ニッスウ</t>
    </rPh>
    <rPh sb="3" eb="7">
      <t>ドニチシュクフク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</si>
  <si>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</si>
  <si>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</si>
  <si>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</si>
  <si>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×０．３＝</t>
  </si>
  <si>
    <t>×０．４＝</t>
  </si>
  <si>
    <t>×０．３＝</t>
    <phoneticPr fontId="3"/>
  </si>
  <si>
    <t>店舗名</t>
    <rPh sb="0" eb="3">
      <t>テンポメイ</t>
    </rPh>
    <phoneticPr fontId="3"/>
  </si>
  <si>
    <t>【支給金額の計算手順】</t>
    <rPh sb="1" eb="5">
      <t>シキュウキンガク</t>
    </rPh>
    <rPh sb="6" eb="8">
      <t>ケイサン</t>
    </rPh>
    <rPh sb="8" eb="10">
      <t>テジュン</t>
    </rPh>
    <phoneticPr fontId="3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</si>
  <si>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3"/>
  </si>
  <si>
    <t>●250,001円以上の場合</t>
    <rPh sb="8" eb="9">
      <t>エン</t>
    </rPh>
    <rPh sb="9" eb="11">
      <t>イジョウ</t>
    </rPh>
    <rPh sb="12" eb="14">
      <t>バアイ</t>
    </rPh>
    <phoneticPr fontId="3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</si>
  <si>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</si>
  <si>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color theme="1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</si>
  <si>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売上高①</t>
    </r>
    <r>
      <rPr>
        <sz val="9"/>
        <color theme="1"/>
        <rFont val="游ゴシック"/>
        <family val="3"/>
        <charset val="128"/>
      </rPr>
      <t>に0.3をかけて1日当たりの支援金額を算出</t>
    </r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</si>
  <si>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円</t>
    <rPh sb="0" eb="1">
      <t>エン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</si>
  <si>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</si>
  <si>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</si>
  <si>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1日当たりの売上高①</t>
    <rPh sb="1" eb="2">
      <t>ニチ</t>
    </rPh>
    <rPh sb="2" eb="3">
      <t>ア</t>
    </rPh>
    <rPh sb="6" eb="9">
      <t>ウリアゲダカ</t>
    </rPh>
    <phoneticPr fontId="3"/>
  </si>
  <si>
    <t>中小企業・個人事業者</t>
    <rPh sb="0" eb="4">
      <t>チュウショウキギョウ</t>
    </rPh>
    <rPh sb="5" eb="10">
      <t>コジンジギョウシャ</t>
    </rPh>
    <phoneticPr fontId="3"/>
  </si>
  <si>
    <r>
      <t>■「中小企業」、「個人事業者」　</t>
    </r>
    <r>
      <rPr>
        <sz val="9"/>
        <color rgb="FFFF0000"/>
        <rFont val="游ゴシック"/>
        <family val="3"/>
        <charset val="128"/>
      </rPr>
      <t>※「大企業」の場合は「大企業」用シートを使用してください。</t>
    </r>
    <rPh sb="2" eb="6">
      <t>チュウショウキギョウ</t>
    </rPh>
    <rPh sb="9" eb="11">
      <t>コジン</t>
    </rPh>
    <rPh sb="11" eb="14">
      <t>ジギョウシャ</t>
    </rPh>
    <phoneticPr fontId="3"/>
  </si>
  <si>
    <t>●83,333円以下の場合…１日当たりの支援金額【A】25,000円（定額）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3"/>
  </si>
  <si>
    <t>◆減少額が187,500円以下の場合…１日当たりの支援金額【C】75,000円（定額）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3"/>
  </si>
  <si>
    <t>※③＝①－②</t>
    <phoneticPr fontId="3"/>
  </si>
  <si>
    <t>【A】～【D】の該当金額</t>
    <rPh sb="8" eb="10">
      <t>ガイトウ</t>
    </rPh>
    <rPh sb="10" eb="12">
      <t>キンガク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</si>
  <si>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</si>
  <si>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☆2020年6月2日以降に営業を始めた方は次の計算式により、1日当たりの売上高①を算出してください。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</si>
  <si>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営業開始から2021年5月31日までの</t>
    <rPh sb="0" eb="4">
      <t>エイギョウカイシ</t>
    </rPh>
    <rPh sb="10" eb="11">
      <t>ネン</t>
    </rPh>
    <rPh sb="12" eb="13">
      <t>ガツ</t>
    </rPh>
    <rPh sb="15" eb="16">
      <t>ニチ</t>
    </rPh>
    <phoneticPr fontId="3"/>
  </si>
  <si>
    <t>営業開始日から2021年5月31日までの</t>
    <rPh sb="0" eb="5">
      <t>エイギョウカイシビ</t>
    </rPh>
    <rPh sb="11" eb="12">
      <t>ネン</t>
    </rPh>
    <rPh sb="13" eb="14">
      <t>ガツ</t>
    </rPh>
    <rPh sb="16" eb="17">
      <t>ニチ</t>
    </rPh>
    <phoneticPr fontId="3"/>
  </si>
  <si>
    <t>2019年又は2020年の6月と7月の売上</t>
    <rPh sb="4" eb="5">
      <t>ネン</t>
    </rPh>
    <rPh sb="5" eb="6">
      <t>マタ</t>
    </rPh>
    <rPh sb="11" eb="12">
      <t>ネン</t>
    </rPh>
    <rPh sb="14" eb="15">
      <t>ガツ</t>
    </rPh>
    <rPh sb="17" eb="18">
      <t>ガツ</t>
    </rPh>
    <rPh sb="19" eb="21">
      <t>ウリアゲ</t>
    </rPh>
    <phoneticPr fontId="3"/>
  </si>
  <si>
    <r>
      <t>円　</t>
    </r>
    <r>
      <rPr>
        <sz val="11"/>
        <rFont val="游ゴシック"/>
        <family val="3"/>
        <charset val="128"/>
      </rPr>
      <t>÷　６１</t>
    </r>
    <r>
      <rPr>
        <sz val="11"/>
        <color theme="1"/>
        <rFont val="游ゴシック"/>
        <family val="3"/>
        <charset val="128"/>
      </rPr>
      <t>　＝</t>
    </r>
    <rPh sb="0" eb="1">
      <t>エン</t>
    </rPh>
    <phoneticPr fontId="3"/>
  </si>
  <si>
    <t>質問2：2019年又は2020年の6月と7月の1日当たりの飲食業の売上高（消費税及び地方消費税を除く）はいくらですか？</t>
    <rPh sb="0" eb="2">
      <t>シツモン</t>
    </rPh>
    <rPh sb="8" eb="9">
      <t>ネン</t>
    </rPh>
    <rPh sb="9" eb="10">
      <t>マタ</t>
    </rPh>
    <rPh sb="15" eb="16">
      <t>ネン</t>
    </rPh>
    <rPh sb="18" eb="19">
      <t>ガツ</t>
    </rPh>
    <rPh sb="21" eb="22">
      <t>ガツ</t>
    </rPh>
    <rPh sb="24" eb="25">
      <t>ニチ</t>
    </rPh>
    <rPh sb="25" eb="26">
      <t>ア</t>
    </rPh>
    <rPh sb="29" eb="32">
      <t>インショクギョウ</t>
    </rPh>
    <rPh sb="33" eb="36">
      <t>ウリアゲダカ</t>
    </rPh>
    <rPh sb="37" eb="40">
      <t>ショウヒゼイ</t>
    </rPh>
    <rPh sb="40" eb="41">
      <t>オヨ</t>
    </rPh>
    <rPh sb="42" eb="44">
      <t>チホウ</t>
    </rPh>
    <rPh sb="44" eb="47">
      <t>ショウヒゼイ</t>
    </rPh>
    <rPh sb="48" eb="49">
      <t>ノゾ</t>
    </rPh>
    <phoneticPr fontId="3"/>
  </si>
  <si>
    <t>2021年の6月と7月の1日当たりの飲食業の売上高を計算してください。</t>
    <rPh sb="4" eb="5">
      <t>ネン</t>
    </rPh>
    <rPh sb="7" eb="8">
      <t>ガツ</t>
    </rPh>
    <rPh sb="10" eb="11">
      <t>ガツ</t>
    </rPh>
    <rPh sb="13" eb="14">
      <t>ニチ</t>
    </rPh>
    <rPh sb="14" eb="15">
      <t>ア</t>
    </rPh>
    <rPh sb="18" eb="21">
      <t>インショクギョウ</t>
    </rPh>
    <rPh sb="22" eb="25">
      <t>ウリアゲダカ</t>
    </rPh>
    <rPh sb="26" eb="28">
      <t>ケイサン</t>
    </rPh>
    <phoneticPr fontId="3"/>
  </si>
  <si>
    <t>2021年の6月と7月の売上高</t>
    <rPh sb="10" eb="11">
      <t>ガツ</t>
    </rPh>
    <rPh sb="14" eb="15">
      <t>ダカ</t>
    </rPh>
    <phoneticPr fontId="3"/>
  </si>
  <si>
    <t>÷ ６１ ＝</t>
    <phoneticPr fontId="3"/>
  </si>
  <si>
    <t>2021年の6月と7月の1日当たりの売上高の減少額が187,500円以下ですか？</t>
    <rPh sb="10" eb="11">
      <t>ガツ</t>
    </rPh>
    <phoneticPr fontId="3"/>
  </si>
  <si>
    <t>質問3：2019年又は2020年の6月と7月の1日当たりの売上高と比較して、</t>
    <rPh sb="0" eb="2">
      <t>シツモン</t>
    </rPh>
    <rPh sb="21" eb="22">
      <t>ガツ</t>
    </rPh>
    <phoneticPr fontId="3"/>
  </si>
  <si>
    <t>（21日又は20日又は19日）</t>
    <phoneticPr fontId="3"/>
  </si>
  <si>
    <t>協力日数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</si>
</sst>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21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9"/>
      <color rgb="FF00B0F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b/>
      <sz val="9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7" fillId="6" borderId="0" xfId="0" applyFont="1" applyFill="1" applyProtection="1">
      <alignment vertical="center"/>
    </xf>
    <xf numFmtId="0" fontId="17" fillId="6" borderId="0" xfId="0" applyFont="1" applyFill="1">
      <alignment vertical="center"/>
    </xf>
    <xf numFmtId="0" fontId="2" fillId="6" borderId="0" xfId="0" applyFont="1" applyFill="1" applyProtection="1">
      <alignment vertical="center"/>
    </xf>
    <xf numFmtId="0" fontId="2" fillId="6" borderId="0" xfId="0" applyFont="1" applyFill="1">
      <alignment vertical="center"/>
    </xf>
    <xf numFmtId="0" fontId="7" fillId="6" borderId="0" xfId="0" applyFont="1" applyFill="1" applyProtection="1">
      <alignment vertical="center"/>
    </xf>
    <xf numFmtId="0" fontId="1" fillId="6" borderId="0" xfId="0" applyFont="1" applyFill="1">
      <alignment vertical="center"/>
    </xf>
    <xf numFmtId="0" fontId="15" fillId="6" borderId="0" xfId="0" applyFont="1" applyFill="1" applyProtection="1">
      <alignment vertical="center"/>
    </xf>
    <xf numFmtId="0" fontId="15" fillId="6" borderId="0" xfId="0" applyFont="1" applyFill="1">
      <alignment vertical="center"/>
    </xf>
    <xf numFmtId="0" fontId="10" fillId="6" borderId="0" xfId="0" applyFont="1" applyFill="1" applyAlignment="1" applyProtection="1">
      <alignment vertical="center"/>
    </xf>
    <xf numFmtId="0" fontId="8" fillId="6" borderId="0" xfId="0" applyFont="1" applyFill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8" fillId="6" borderId="0" xfId="0" applyFont="1" applyFill="1">
      <alignment vertical="center"/>
    </xf>
    <xf numFmtId="0" fontId="16" fillId="6" borderId="0" xfId="0" applyFont="1" applyFill="1" applyProtection="1">
      <alignment vertical="center"/>
    </xf>
    <xf numFmtId="0" fontId="9" fillId="6" borderId="0" xfId="0" applyFont="1" applyFill="1" applyProtection="1">
      <alignment vertical="center"/>
    </xf>
    <xf numFmtId="0" fontId="2" fillId="6" borderId="7" xfId="0" applyFont="1" applyFill="1" applyBorder="1" applyProtection="1">
      <alignment vertical="center"/>
    </xf>
    <xf numFmtId="0" fontId="2" fillId="6" borderId="8" xfId="0" applyFont="1" applyFill="1" applyBorder="1" applyProtection="1">
      <alignment vertical="center"/>
    </xf>
    <xf numFmtId="0" fontId="5" fillId="6" borderId="8" xfId="0" applyFont="1" applyFill="1" applyBorder="1" applyProtection="1">
      <alignment vertical="center"/>
    </xf>
    <xf numFmtId="0" fontId="2" fillId="6" borderId="9" xfId="0" applyFont="1" applyFill="1" applyBorder="1" applyProtection="1">
      <alignment vertical="center"/>
    </xf>
    <xf numFmtId="0" fontId="15" fillId="6" borderId="21" xfId="0" applyFont="1" applyFill="1" applyBorder="1" applyProtection="1">
      <alignment vertical="center"/>
    </xf>
    <xf numFmtId="0" fontId="20" fillId="6" borderId="0" xfId="0" applyFont="1" applyFill="1" applyBorder="1" applyProtection="1">
      <alignment vertical="center"/>
    </xf>
    <xf numFmtId="0" fontId="15" fillId="6" borderId="0" xfId="0" applyFont="1" applyFill="1" applyBorder="1" applyProtection="1">
      <alignment vertical="center"/>
    </xf>
    <xf numFmtId="0" fontId="15" fillId="6" borderId="22" xfId="0" applyFont="1" applyFill="1" applyBorder="1" applyProtection="1">
      <alignment vertical="center"/>
    </xf>
    <xf numFmtId="0" fontId="10" fillId="6" borderId="0" xfId="0" applyFont="1" applyFill="1" applyProtection="1">
      <alignment vertical="center"/>
    </xf>
    <xf numFmtId="0" fontId="10" fillId="6" borderId="21" xfId="0" applyFont="1" applyFill="1" applyBorder="1" applyProtection="1">
      <alignment vertical="center"/>
    </xf>
    <xf numFmtId="0" fontId="10" fillId="6" borderId="0" xfId="0" applyFont="1" applyFill="1" applyBorder="1" applyProtection="1">
      <alignment vertical="center"/>
    </xf>
    <xf numFmtId="0" fontId="10" fillId="6" borderId="22" xfId="0" applyFont="1" applyFill="1" applyBorder="1" applyProtection="1">
      <alignment vertical="center"/>
    </xf>
    <xf numFmtId="0" fontId="10" fillId="6" borderId="0" xfId="0" applyFont="1" applyFill="1">
      <alignment vertical="center"/>
    </xf>
    <xf numFmtId="0" fontId="8" fillId="6" borderId="21" xfId="0" applyFont="1" applyFill="1" applyBorder="1" applyProtection="1">
      <alignment vertical="center"/>
    </xf>
    <xf numFmtId="0" fontId="8" fillId="6" borderId="0" xfId="0" applyFont="1" applyFill="1" applyBorder="1" applyProtection="1">
      <alignment vertical="center"/>
    </xf>
    <xf numFmtId="0" fontId="8" fillId="6" borderId="22" xfId="0" applyFont="1" applyFill="1" applyBorder="1" applyProtection="1">
      <alignment vertical="center"/>
    </xf>
    <xf numFmtId="0" fontId="2" fillId="6" borderId="21" xfId="0" applyFont="1" applyFill="1" applyBorder="1" applyProtection="1">
      <alignment vertical="center"/>
    </xf>
    <xf numFmtId="0" fontId="2" fillId="6" borderId="0" xfId="0" applyFont="1" applyFill="1" applyBorder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176" fontId="2" fillId="6" borderId="0" xfId="0" applyNumberFormat="1" applyFont="1" applyFill="1" applyBorder="1" applyAlignment="1" applyProtection="1">
      <alignment horizontal="center" vertical="center"/>
    </xf>
    <xf numFmtId="0" fontId="2" fillId="6" borderId="22" xfId="0" applyFont="1" applyFill="1" applyBorder="1" applyProtection="1">
      <alignment vertical="center"/>
    </xf>
    <xf numFmtId="0" fontId="9" fillId="6" borderId="0" xfId="0" applyFont="1" applyFill="1" applyBorder="1" applyProtection="1">
      <alignment vertical="center"/>
    </xf>
    <xf numFmtId="0" fontId="2" fillId="6" borderId="10" xfId="0" applyFont="1" applyFill="1" applyBorder="1" applyProtection="1">
      <alignment vertical="center"/>
    </xf>
    <xf numFmtId="0" fontId="2" fillId="6" borderId="11" xfId="0" applyFont="1" applyFill="1" applyBorder="1" applyProtection="1">
      <alignment vertical="center"/>
    </xf>
    <xf numFmtId="0" fontId="5" fillId="6" borderId="11" xfId="0" applyFont="1" applyFill="1" applyBorder="1" applyProtection="1">
      <alignment vertical="center"/>
    </xf>
    <xf numFmtId="0" fontId="2" fillId="6" borderId="12" xfId="0" applyFont="1" applyFill="1" applyBorder="1" applyProtection="1">
      <alignment vertical="center"/>
    </xf>
    <xf numFmtId="0" fontId="6" fillId="6" borderId="0" xfId="0" applyFont="1" applyFill="1" applyProtection="1">
      <alignment vertical="center"/>
    </xf>
    <xf numFmtId="0" fontId="6" fillId="6" borderId="0" xfId="0" applyFont="1" applyFill="1">
      <alignment vertical="center"/>
    </xf>
    <xf numFmtId="0" fontId="2" fillId="6" borderId="0" xfId="0" applyFont="1" applyFill="1" applyAlignment="1" applyProtection="1">
      <alignment horizontal="right" vertical="center"/>
    </xf>
    <xf numFmtId="0" fontId="1" fillId="6" borderId="0" xfId="0" applyFont="1" applyFill="1" applyProtection="1">
      <alignment vertical="center"/>
    </xf>
    <xf numFmtId="0" fontId="1" fillId="6" borderId="0" xfId="0" applyFont="1" applyFill="1" applyAlignment="1" applyProtection="1">
      <alignment horizontal="right" vertical="center"/>
    </xf>
    <xf numFmtId="0" fontId="1" fillId="6" borderId="0" xfId="0" applyFont="1" applyFill="1" applyBorder="1" applyAlignment="1" applyProtection="1">
      <alignment vertical="center"/>
    </xf>
    <xf numFmtId="0" fontId="8" fillId="6" borderId="0" xfId="0" applyFont="1" applyFill="1" applyAlignment="1" applyProtection="1">
      <alignment horizontal="right" vertical="center"/>
    </xf>
    <xf numFmtId="0" fontId="9" fillId="6" borderId="0" xfId="0" applyFont="1" applyFill="1" applyBorder="1" applyAlignment="1" applyProtection="1">
      <alignment vertical="center"/>
    </xf>
    <xf numFmtId="0" fontId="2" fillId="6" borderId="24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/>
    </xf>
    <xf numFmtId="0" fontId="9" fillId="6" borderId="0" xfId="0" applyFont="1" applyFill="1" applyBorder="1" applyAlignment="1" applyProtection="1">
      <alignment vertical="top"/>
    </xf>
    <xf numFmtId="0" fontId="15" fillId="6" borderId="7" xfId="0" applyFont="1" applyFill="1" applyBorder="1" applyProtection="1">
      <alignment vertical="center"/>
    </xf>
    <xf numFmtId="0" fontId="15" fillId="6" borderId="8" xfId="0" applyFont="1" applyFill="1" applyBorder="1" applyProtection="1">
      <alignment vertical="center"/>
    </xf>
    <xf numFmtId="0" fontId="1" fillId="6" borderId="8" xfId="0" applyFont="1" applyFill="1" applyBorder="1" applyProtection="1">
      <alignment vertical="center"/>
    </xf>
    <xf numFmtId="0" fontId="1" fillId="6" borderId="9" xfId="0" applyFont="1" applyFill="1" applyBorder="1" applyProtection="1">
      <alignment vertical="center"/>
    </xf>
    <xf numFmtId="0" fontId="15" fillId="6" borderId="10" xfId="0" applyFont="1" applyFill="1" applyBorder="1" applyProtection="1">
      <alignment vertical="center"/>
    </xf>
    <xf numFmtId="0" fontId="15" fillId="6" borderId="11" xfId="0" applyFont="1" applyFill="1" applyBorder="1" applyProtection="1">
      <alignment vertical="center"/>
    </xf>
    <xf numFmtId="0" fontId="1" fillId="6" borderId="11" xfId="0" applyFont="1" applyFill="1" applyBorder="1" applyProtection="1">
      <alignment vertical="center"/>
    </xf>
    <xf numFmtId="0" fontId="1" fillId="6" borderId="12" xfId="0" applyFont="1" applyFill="1" applyBorder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5" fillId="6" borderId="0" xfId="0" applyFont="1" applyFill="1" applyProtection="1">
      <alignment vertical="center"/>
    </xf>
    <xf numFmtId="0" fontId="14" fillId="6" borderId="0" xfId="0" applyFont="1" applyFill="1" applyProtection="1">
      <alignment vertical="center"/>
    </xf>
    <xf numFmtId="0" fontId="13" fillId="6" borderId="0" xfId="0" applyFont="1" applyFill="1" applyBorder="1" applyAlignment="1" applyProtection="1">
      <alignment vertical="top"/>
    </xf>
    <xf numFmtId="0" fontId="14" fillId="6" borderId="0" xfId="0" applyFont="1" applyFill="1">
      <alignment vertical="center"/>
    </xf>
    <xf numFmtId="0" fontId="2" fillId="6" borderId="13" xfId="0" applyFont="1" applyFill="1" applyBorder="1" applyProtection="1">
      <alignment vertical="center"/>
    </xf>
    <xf numFmtId="0" fontId="2" fillId="6" borderId="14" xfId="0" applyFont="1" applyFill="1" applyBorder="1" applyProtection="1">
      <alignment vertical="center"/>
    </xf>
    <xf numFmtId="0" fontId="2" fillId="6" borderId="15" xfId="0" applyFont="1" applyFill="1" applyBorder="1" applyProtection="1">
      <alignment vertical="center"/>
    </xf>
    <xf numFmtId="0" fontId="15" fillId="6" borderId="16" xfId="0" applyFont="1" applyFill="1" applyBorder="1" applyProtection="1">
      <alignment vertical="center"/>
    </xf>
    <xf numFmtId="0" fontId="15" fillId="6" borderId="17" xfId="0" applyFont="1" applyFill="1" applyBorder="1" applyProtection="1">
      <alignment vertical="center"/>
    </xf>
    <xf numFmtId="0" fontId="8" fillId="6" borderId="16" xfId="0" applyFont="1" applyFill="1" applyBorder="1" applyProtection="1">
      <alignment vertical="center"/>
    </xf>
    <xf numFmtId="0" fontId="8" fillId="6" borderId="17" xfId="0" applyFont="1" applyFill="1" applyBorder="1" applyProtection="1">
      <alignment vertical="center"/>
    </xf>
    <xf numFmtId="0" fontId="2" fillId="6" borderId="16" xfId="0" applyFont="1" applyFill="1" applyBorder="1" applyProtection="1">
      <alignment vertical="center"/>
    </xf>
    <xf numFmtId="0" fontId="2" fillId="6" borderId="17" xfId="0" applyFont="1" applyFill="1" applyBorder="1" applyProtection="1">
      <alignment vertical="center"/>
    </xf>
    <xf numFmtId="0" fontId="2" fillId="6" borderId="18" xfId="0" applyFont="1" applyFill="1" applyBorder="1" applyProtection="1">
      <alignment vertical="center"/>
    </xf>
    <xf numFmtId="0" fontId="2" fillId="6" borderId="19" xfId="0" applyFont="1" applyFill="1" applyBorder="1" applyProtection="1">
      <alignment vertical="center"/>
    </xf>
    <xf numFmtId="0" fontId="2" fillId="6" borderId="20" xfId="0" applyFont="1" applyFill="1" applyBorder="1" applyProtection="1">
      <alignment vertical="center"/>
    </xf>
    <xf numFmtId="0" fontId="2" fillId="6" borderId="0" xfId="0" applyFont="1" applyFill="1" applyBorder="1">
      <alignment vertical="center"/>
    </xf>
    <xf numFmtId="0" fontId="1" fillId="6" borderId="4" xfId="0" applyFont="1" applyFill="1" applyBorder="1" applyAlignment="1" applyProtection="1">
      <alignment horizontal="left" vertical="center"/>
    </xf>
    <xf numFmtId="0" fontId="1" fillId="6" borderId="5" xfId="0" applyFont="1" applyFill="1" applyBorder="1" applyAlignment="1" applyProtection="1">
      <alignment horizontal="left" vertical="center"/>
    </xf>
    <xf numFmtId="0" fontId="1" fillId="6" borderId="6" xfId="0" applyFont="1" applyFill="1" applyBorder="1" applyAlignment="1" applyProtection="1">
      <alignment horizontal="left" vertical="center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177" fontId="2" fillId="6" borderId="1" xfId="0" applyNumberFormat="1" applyFont="1" applyFill="1" applyBorder="1" applyAlignment="1" applyProtection="1">
      <alignment horizontal="center" vertical="center"/>
    </xf>
    <xf numFmtId="177" fontId="2" fillId="6" borderId="2" xfId="0" applyNumberFormat="1" applyFont="1" applyFill="1" applyBorder="1" applyAlignment="1" applyProtection="1">
      <alignment horizontal="center" vertical="center"/>
    </xf>
    <xf numFmtId="177" fontId="2" fillId="6" borderId="3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3" fontId="2" fillId="3" borderId="2" xfId="0" applyNumberFormat="1" applyFont="1" applyFill="1" applyBorder="1" applyAlignment="1" applyProtection="1">
      <alignment horizontal="center" vertical="center"/>
    </xf>
    <xf numFmtId="3" fontId="2" fillId="3" borderId="3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6" borderId="1" xfId="0" applyNumberFormat="1" applyFont="1" applyFill="1" applyBorder="1" applyAlignment="1" applyProtection="1">
      <alignment horizontal="center" vertical="center"/>
    </xf>
    <xf numFmtId="176" fontId="2" fillId="6" borderId="2" xfId="0" applyNumberFormat="1" applyFont="1" applyFill="1" applyBorder="1" applyAlignment="1" applyProtection="1">
      <alignment horizontal="center" vertical="center"/>
    </xf>
    <xf numFmtId="176" fontId="2" fillId="6" borderId="3" xfId="0" applyNumberFormat="1" applyFont="1" applyFill="1" applyBorder="1" applyAlignment="1" applyProtection="1">
      <alignment horizontal="center" vertical="center"/>
    </xf>
    <xf numFmtId="178" fontId="2" fillId="6" borderId="1" xfId="0" applyNumberFormat="1" applyFont="1" applyFill="1" applyBorder="1" applyAlignment="1" applyProtection="1">
      <alignment horizontal="center" vertical="center"/>
    </xf>
    <xf numFmtId="178" fontId="2" fillId="6" borderId="2" xfId="0" applyNumberFormat="1" applyFont="1" applyFill="1" applyBorder="1" applyAlignment="1" applyProtection="1">
      <alignment horizontal="center" vertical="center"/>
    </xf>
    <xf numFmtId="178" fontId="2" fillId="6" borderId="3" xfId="0" applyNumberFormat="1" applyFont="1" applyFill="1" applyBorder="1" applyAlignment="1" applyProtection="1">
      <alignment horizontal="center" vertical="center"/>
    </xf>
    <xf numFmtId="0" fontId="16" fillId="6" borderId="0" xfId="0" applyFont="1" applyFill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" vertical="center"/>
    </xf>
    <xf numFmtId="0" fontId="18" fillId="5" borderId="24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176" fontId="11" fillId="6" borderId="27" xfId="0" applyNumberFormat="1" applyFont="1" applyFill="1" applyBorder="1" applyAlignment="1" applyProtection="1">
      <alignment horizontal="center" vertical="center"/>
    </xf>
    <xf numFmtId="0" fontId="12" fillId="6" borderId="28" xfId="0" applyFont="1" applyFill="1" applyBorder="1" applyAlignment="1" applyProtection="1">
      <alignment vertical="center"/>
    </xf>
    <xf numFmtId="0" fontId="12" fillId="6" borderId="29" xfId="0" applyFont="1" applyFill="1" applyBorder="1" applyAlignment="1" applyProtection="1">
      <alignment vertical="center"/>
    </xf>
    <xf numFmtId="0" fontId="12" fillId="6" borderId="30" xfId="0" applyFont="1" applyFill="1" applyBorder="1" applyAlignment="1" applyProtection="1">
      <alignment vertical="center"/>
    </xf>
    <xf numFmtId="0" fontId="12" fillId="6" borderId="26" xfId="0" applyFont="1" applyFill="1" applyBorder="1" applyAlignment="1" applyProtection="1">
      <alignment vertical="center"/>
    </xf>
    <xf numFmtId="0" fontId="12" fillId="6" borderId="31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177" fontId="2" fillId="3" borderId="1" xfId="0" applyNumberFormat="1" applyFont="1" applyFill="1" applyBorder="1" applyAlignment="1" applyProtection="1">
      <alignment horizontal="center" vertical="center"/>
    </xf>
    <xf numFmtId="177" fontId="2" fillId="3" borderId="2" xfId="0" applyNumberFormat="1" applyFont="1" applyFill="1" applyBorder="1" applyAlignment="1" applyProtection="1">
      <alignment horizontal="center" vertical="center"/>
    </xf>
    <xf numFmtId="177" fontId="2" fillId="3" borderId="3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6349</xdr:colOff>
      <xdr:row>32</xdr:row>
      <xdr:rowOff>38100</xdr:rowOff>
    </xdr:from>
    <xdr:to>
      <xdr:col>32</xdr:col>
      <xdr:colOff>158750</xdr:colOff>
      <xdr:row>33</xdr:row>
      <xdr:rowOff>180975</xdr:rowOff>
    </xdr:to>
    <xdr:sp macro="" textlink="">
      <xdr:nvSpPr>
        <xdr:cNvPr id="4" name="四角形吹き出し 3"/>
        <xdr:cNvSpPr/>
      </xdr:nvSpPr>
      <xdr:spPr>
        <a:xfrm>
          <a:off x="4387849" y="5994400"/>
          <a:ext cx="1866901" cy="454025"/>
        </a:xfrm>
        <a:prstGeom prst="wedgeRectCallout">
          <a:avLst>
            <a:gd name="adj1" fmla="val 12144"/>
            <a:gd name="adj2" fmla="val 855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85725</xdr:colOff>
      <xdr:row>0</xdr:row>
      <xdr:rowOff>257175</xdr:rowOff>
    </xdr:to>
    <xdr:sp macro="" textlink="">
      <xdr:nvSpPr>
        <xdr:cNvPr id="3" name="正方形/長方形 2"/>
        <xdr:cNvSpPr/>
      </xdr:nvSpPr>
      <xdr:spPr>
        <a:xfrm>
          <a:off x="5610225" y="0"/>
          <a:ext cx="990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＜様式１＞</a:t>
          </a:r>
        </a:p>
      </xdr:txBody>
    </xdr:sp>
    <xdr:clientData/>
  </xdr:twoCellAnchor>
  <xdr:twoCellAnchor>
    <xdr:from>
      <xdr:col>12</xdr:col>
      <xdr:colOff>152400</xdr:colOff>
      <xdr:row>0</xdr:row>
      <xdr:rowOff>38101</xdr:rowOff>
    </xdr:from>
    <xdr:to>
      <xdr:col>18</xdr:col>
      <xdr:colOff>152400</xdr:colOff>
      <xdr:row>1</xdr:row>
      <xdr:rowOff>1</xdr:rowOff>
    </xdr:to>
    <xdr:sp macro="" textlink="">
      <xdr:nvSpPr>
        <xdr:cNvPr id="5" name="正方形/長方形 4"/>
        <xdr:cNvSpPr/>
      </xdr:nvSpPr>
      <xdr:spPr>
        <a:xfrm>
          <a:off x="2324100" y="38101"/>
          <a:ext cx="1085850" cy="285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</a:rPr>
            <a:t>経過区域用</a:t>
          </a:r>
        </a:p>
      </xdr:txBody>
    </xdr:sp>
    <xdr:clientData/>
  </xdr:twoCellAnchor>
  <xdr:twoCellAnchor>
    <xdr:from>
      <xdr:col>18</xdr:col>
      <xdr:colOff>171449</xdr:colOff>
      <xdr:row>0</xdr:row>
      <xdr:rowOff>171450</xdr:rowOff>
    </xdr:from>
    <xdr:to>
      <xdr:col>35</xdr:col>
      <xdr:colOff>114299</xdr:colOff>
      <xdr:row>3</xdr:row>
      <xdr:rowOff>38100</xdr:rowOff>
    </xdr:to>
    <xdr:sp macro="" textlink="">
      <xdr:nvSpPr>
        <xdr:cNvPr id="12" name="正方形/長方形 11"/>
        <xdr:cNvSpPr/>
      </xdr:nvSpPr>
      <xdr:spPr>
        <a:xfrm>
          <a:off x="3428999" y="171450"/>
          <a:ext cx="3019425" cy="4762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ja-JP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altLang="en-US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まん延防止等重点措置協力支援金（飲食店等）</a:t>
          </a:r>
          <a:r>
            <a:rPr lang="ja-JP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】</a:t>
          </a:r>
          <a:endParaRPr 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36</xdr:col>
      <xdr:colOff>114300</xdr:colOff>
      <xdr:row>2</xdr:row>
      <xdr:rowOff>19050</xdr:rowOff>
    </xdr:from>
    <xdr:to>
      <xdr:col>58</xdr:col>
      <xdr:colOff>75945</xdr:colOff>
      <xdr:row>5</xdr:row>
      <xdr:rowOff>142875</xdr:rowOff>
    </xdr:to>
    <xdr:sp macro="" textlink="">
      <xdr:nvSpPr>
        <xdr:cNvPr id="7" name="角丸四角形 6"/>
        <xdr:cNvSpPr/>
      </xdr:nvSpPr>
      <xdr:spPr>
        <a:xfrm>
          <a:off x="6629400" y="390525"/>
          <a:ext cx="3943095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黄色のセルを入力ください。</a:t>
          </a:r>
          <a:endParaRPr kumimoji="1" lang="en-US" altLang="ja-JP" sz="12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黄色のセル以外は自動計算となっています。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view="pageBreakPreview" zoomScaleNormal="100" zoomScaleSheetLayoutView="100" workbookViewId="0">
      <selection activeCell="AA42" sqref="AA42:AF42"/>
    </sheetView>
  </sheetViews>
  <sheetFormatPr defaultColWidth="2.7109375" defaultRowHeight="18.75" x14ac:dyDescent="0.2"/>
  <cols>
    <col min="1" max="22" width="2.7109375" style="4"/>
    <col min="23" max="23" width="2.7109375" style="4" customWidth="1"/>
    <col min="24" max="16384" width="2.7109375" style="4"/>
  </cols>
  <sheetData>
    <row r="1" spans="1:35" s="2" customFormat="1" ht="25.5" x14ac:dyDescent="0.2">
      <c r="A1" s="104" t="s">
        <v>37</v>
      </c>
      <c r="B1" s="105"/>
      <c r="C1" s="105"/>
      <c r="D1" s="105"/>
      <c r="E1" s="105"/>
      <c r="F1" s="105"/>
      <c r="G1" s="105"/>
      <c r="H1" s="105"/>
      <c r="I1" s="106"/>
      <c r="J1" s="106"/>
      <c r="K1" s="106"/>
      <c r="L1" s="10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.9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">
      <c r="A3" s="5" t="s">
        <v>27</v>
      </c>
      <c r="B3" s="3"/>
      <c r="C3" s="3"/>
      <c r="D3" s="3"/>
      <c r="E3" s="3"/>
      <c r="F3" s="3"/>
      <c r="G3" s="3"/>
      <c r="H3" s="3"/>
      <c r="I3" s="3"/>
      <c r="J3" s="109" t="s">
        <v>26</v>
      </c>
      <c r="K3" s="110"/>
      <c r="L3" s="110"/>
      <c r="M3" s="110"/>
      <c r="N3" s="110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3"/>
      <c r="AI3" s="3"/>
    </row>
    <row r="4" spans="1:35" ht="8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6" customFormat="1" ht="15.75" x14ac:dyDescent="0.2">
      <c r="A5" s="79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1"/>
    </row>
    <row r="6" spans="1:35" s="8" customFormat="1" ht="15.75" x14ac:dyDescent="0.2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6" customFormat="1" ht="15.75" x14ac:dyDescent="0.2">
      <c r="A7" s="82" t="s">
        <v>49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</row>
    <row r="8" spans="1:35" s="12" customFormat="1" ht="13.5" thickBot="1" x14ac:dyDescent="0.25">
      <c r="A8" s="9" t="s">
        <v>47</v>
      </c>
      <c r="B8" s="9"/>
      <c r="C8" s="9"/>
      <c r="D8" s="9"/>
      <c r="E8" s="9"/>
      <c r="F8" s="9"/>
      <c r="G8" s="9"/>
      <c r="H8" s="9"/>
      <c r="I8" s="9"/>
      <c r="J8" s="10"/>
      <c r="K8" s="11"/>
      <c r="L8" s="11"/>
      <c r="M8" s="10"/>
      <c r="N8" s="10"/>
      <c r="O8" s="10" t="s">
        <v>5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9.5" thickBot="1" x14ac:dyDescent="0.25">
      <c r="A9" s="3"/>
      <c r="B9" s="93"/>
      <c r="C9" s="94"/>
      <c r="D9" s="94"/>
      <c r="E9" s="94"/>
      <c r="F9" s="94"/>
      <c r="G9" s="95"/>
      <c r="H9" s="3" t="s">
        <v>48</v>
      </c>
      <c r="I9" s="3"/>
      <c r="J9" s="3"/>
      <c r="K9" s="13"/>
      <c r="L9" s="3"/>
      <c r="M9" s="3"/>
      <c r="N9" s="3"/>
      <c r="O9" s="96" t="str">
        <f>IF(ISBLANK(B9),"",ROUNDUP(B9/61,0))</f>
        <v/>
      </c>
      <c r="P9" s="97"/>
      <c r="Q9" s="97"/>
      <c r="R9" s="97"/>
      <c r="S9" s="97"/>
      <c r="T9" s="98"/>
      <c r="U9" s="3" t="s"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12" customFormat="1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4" t="s">
        <v>13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3.95" customHeight="1" x14ac:dyDescent="0.2">
      <c r="A11" s="3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3"/>
      <c r="AH11" s="3"/>
      <c r="AI11" s="3"/>
    </row>
    <row r="12" spans="1:35" s="8" customFormat="1" ht="15.75" x14ac:dyDescent="0.2">
      <c r="A12" s="7"/>
      <c r="B12" s="19"/>
      <c r="C12" s="20" t="s">
        <v>44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7"/>
      <c r="AH12" s="7"/>
      <c r="AI12" s="7"/>
    </row>
    <row r="13" spans="1:35" s="27" customFormat="1" ht="12.75" x14ac:dyDescent="0.2">
      <c r="A13" s="23"/>
      <c r="B13" s="24"/>
      <c r="C13" s="25" t="s">
        <v>45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 t="s">
        <v>46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23"/>
      <c r="AH13" s="23"/>
      <c r="AI13" s="23"/>
    </row>
    <row r="14" spans="1:35" s="12" customFormat="1" ht="13.5" thickBot="1" x14ac:dyDescent="0.25">
      <c r="A14" s="10"/>
      <c r="B14" s="28"/>
      <c r="C14" s="29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19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 t="s">
        <v>5</v>
      </c>
      <c r="Z14" s="29"/>
      <c r="AA14" s="29"/>
      <c r="AB14" s="29"/>
      <c r="AC14" s="29"/>
      <c r="AD14" s="29"/>
      <c r="AE14" s="29"/>
      <c r="AF14" s="30"/>
      <c r="AG14" s="10"/>
      <c r="AH14" s="10"/>
      <c r="AI14" s="10"/>
    </row>
    <row r="15" spans="1:35" ht="19.5" thickBot="1" x14ac:dyDescent="0.25">
      <c r="A15" s="3"/>
      <c r="B15" s="31"/>
      <c r="C15" s="93"/>
      <c r="D15" s="94"/>
      <c r="E15" s="94"/>
      <c r="F15" s="94"/>
      <c r="G15" s="94"/>
      <c r="H15" s="95"/>
      <c r="I15" s="32" t="s">
        <v>0</v>
      </c>
      <c r="J15" s="117" t="s">
        <v>20</v>
      </c>
      <c r="K15" s="117"/>
      <c r="L15" s="117"/>
      <c r="M15" s="92"/>
      <c r="N15" s="93"/>
      <c r="O15" s="94"/>
      <c r="P15" s="94"/>
      <c r="Q15" s="94"/>
      <c r="R15" s="94"/>
      <c r="S15" s="95"/>
      <c r="T15" s="32" t="s">
        <v>21</v>
      </c>
      <c r="U15" s="117" t="s">
        <v>22</v>
      </c>
      <c r="V15" s="117"/>
      <c r="W15" s="117"/>
      <c r="X15" s="33"/>
      <c r="Y15" s="96" t="str">
        <f>IF(ISBLANK(C15),"",IF(ISBLANK(N15),"",ROUNDUP(C15/N15,0)))</f>
        <v/>
      </c>
      <c r="Z15" s="97"/>
      <c r="AA15" s="97"/>
      <c r="AB15" s="97"/>
      <c r="AC15" s="97"/>
      <c r="AD15" s="98"/>
      <c r="AE15" s="34" t="s">
        <v>33</v>
      </c>
      <c r="AF15" s="35"/>
      <c r="AG15" s="3"/>
      <c r="AH15" s="3"/>
      <c r="AI15" s="3"/>
    </row>
    <row r="16" spans="1:35" s="12" customFormat="1" ht="12.75" x14ac:dyDescent="0.2">
      <c r="A16" s="10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6" t="s">
        <v>13</v>
      </c>
      <c r="Z16" s="29"/>
      <c r="AA16" s="29"/>
      <c r="AB16" s="29"/>
      <c r="AC16" s="29"/>
      <c r="AD16" s="29"/>
      <c r="AE16" s="29"/>
      <c r="AF16" s="30"/>
      <c r="AG16" s="10"/>
      <c r="AH16" s="10"/>
      <c r="AI16" s="10"/>
    </row>
    <row r="17" spans="1:35" ht="3.95" customHeight="1" x14ac:dyDescent="0.2">
      <c r="A17" s="3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40"/>
      <c r="AG17" s="3"/>
      <c r="AH17" s="3"/>
      <c r="AI17" s="3"/>
    </row>
    <row r="18" spans="1:35" s="42" customFormat="1" ht="8.1" customHeight="1" thickBot="1" x14ac:dyDescent="0.25">
      <c r="A18" s="41"/>
      <c r="B18" s="41" t="str">
        <f>IF(O9&lt;&gt;"",O9,IF(Y15&lt;&gt;"",Y15,""))</f>
        <v/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9.5" thickBot="1" x14ac:dyDescent="0.25">
      <c r="A19" s="3"/>
      <c r="B19" s="13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3" t="s">
        <v>2</v>
      </c>
      <c r="AA19" s="88" t="str">
        <f>IF(B18="","",IF(B18&lt;=83333,25000,""))</f>
        <v/>
      </c>
      <c r="AB19" s="89"/>
      <c r="AC19" s="89"/>
      <c r="AD19" s="89"/>
      <c r="AE19" s="89"/>
      <c r="AF19" s="90"/>
      <c r="AG19" s="3" t="s">
        <v>0</v>
      </c>
      <c r="AH19" s="3"/>
      <c r="AI19" s="3"/>
    </row>
    <row r="20" spans="1:35" x14ac:dyDescent="0.2">
      <c r="A20" s="3"/>
      <c r="B20" s="3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6" customFormat="1" ht="15.75" x14ac:dyDescent="0.2">
      <c r="A21" s="44"/>
      <c r="B21" s="44"/>
      <c r="C21" s="44"/>
      <c r="D21" s="44" t="s">
        <v>7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46"/>
      <c r="X21" s="46"/>
      <c r="Y21" s="46"/>
      <c r="Z21" s="46"/>
      <c r="AA21" s="46"/>
      <c r="AB21" s="46"/>
      <c r="AC21" s="46"/>
      <c r="AD21" s="46"/>
      <c r="AE21" s="46"/>
      <c r="AF21" s="44"/>
      <c r="AG21" s="44"/>
      <c r="AH21" s="44"/>
      <c r="AI21" s="44"/>
    </row>
    <row r="22" spans="1:35" s="12" customFormat="1" ht="13.5" thickBot="1" x14ac:dyDescent="0.25">
      <c r="A22" s="10"/>
      <c r="B22" s="10"/>
      <c r="C22" s="10"/>
      <c r="D22" s="10" t="s">
        <v>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9</v>
      </c>
      <c r="P22" s="10"/>
      <c r="Q22" s="10"/>
      <c r="R22" s="47"/>
      <c r="S22" s="11"/>
      <c r="T22" s="11"/>
      <c r="U22" s="11"/>
      <c r="V22" s="11"/>
      <c r="W22" s="11"/>
      <c r="X22" s="11"/>
      <c r="Y22" s="11"/>
      <c r="Z22" s="11"/>
      <c r="AA22" s="48"/>
      <c r="AB22" s="48"/>
      <c r="AC22" s="10"/>
      <c r="AD22" s="10"/>
      <c r="AE22" s="10"/>
      <c r="AF22" s="10"/>
      <c r="AG22" s="10"/>
      <c r="AH22" s="10"/>
      <c r="AI22" s="10"/>
    </row>
    <row r="23" spans="1:35" ht="19.5" thickBot="1" x14ac:dyDescent="0.25">
      <c r="A23" s="3"/>
      <c r="B23" s="3"/>
      <c r="C23" s="3"/>
      <c r="D23" s="85" t="str">
        <f>IF(B18="","",IF(83334&lt;=B18,IF(B18&lt;=250000,B18,""),""))</f>
        <v/>
      </c>
      <c r="E23" s="86"/>
      <c r="F23" s="86"/>
      <c r="G23" s="86"/>
      <c r="H23" s="86"/>
      <c r="I23" s="87"/>
      <c r="J23" s="49" t="s">
        <v>0</v>
      </c>
      <c r="K23" s="91" t="s">
        <v>23</v>
      </c>
      <c r="L23" s="91"/>
      <c r="M23" s="91"/>
      <c r="N23" s="92"/>
      <c r="O23" s="99" t="str">
        <f>IF(B18="","",IF(D23&lt;&gt;"",D23*0.3,""))</f>
        <v/>
      </c>
      <c r="P23" s="100"/>
      <c r="Q23" s="100"/>
      <c r="R23" s="100"/>
      <c r="S23" s="100"/>
      <c r="T23" s="101"/>
      <c r="U23" s="3" t="s">
        <v>8</v>
      </c>
      <c r="V23" s="50"/>
      <c r="W23" s="50"/>
      <c r="X23" s="50"/>
      <c r="Y23" s="50"/>
      <c r="Z23" s="51" t="s">
        <v>1</v>
      </c>
      <c r="AA23" s="118" t="str">
        <f>IF(B18="","",IF(O23&lt;&gt;"",ROUNDUP(O23,-3),""))</f>
        <v/>
      </c>
      <c r="AB23" s="119"/>
      <c r="AC23" s="119"/>
      <c r="AD23" s="119"/>
      <c r="AE23" s="119"/>
      <c r="AF23" s="120"/>
      <c r="AG23" s="3" t="s">
        <v>0</v>
      </c>
      <c r="AH23" s="3"/>
      <c r="AI23" s="3"/>
    </row>
    <row r="24" spans="1:35" x14ac:dyDescent="0.2">
      <c r="A24" s="3"/>
      <c r="B24" s="3" t="s">
        <v>29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52" t="s">
        <v>34</v>
      </c>
      <c r="AB24" s="52"/>
      <c r="AC24" s="3"/>
      <c r="AD24" s="3"/>
      <c r="AE24" s="3"/>
      <c r="AF24" s="3"/>
      <c r="AG24" s="3"/>
      <c r="AH24" s="3"/>
      <c r="AI24" s="3"/>
    </row>
    <row r="25" spans="1:35" s="6" customFormat="1" ht="15.75" x14ac:dyDescent="0.2">
      <c r="A25" s="44"/>
      <c r="B25" s="44"/>
      <c r="C25" s="44"/>
      <c r="D25" s="53" t="s">
        <v>54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  <c r="AG25" s="44"/>
      <c r="AH25" s="44"/>
      <c r="AI25" s="44"/>
    </row>
    <row r="26" spans="1:35" s="6" customFormat="1" ht="15.75" x14ac:dyDescent="0.2">
      <c r="A26" s="44"/>
      <c r="B26" s="44"/>
      <c r="C26" s="44"/>
      <c r="D26" s="57"/>
      <c r="E26" s="58"/>
      <c r="F26" s="58" t="s">
        <v>53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G26" s="44"/>
      <c r="AH26" s="44"/>
      <c r="AI26" s="44"/>
    </row>
    <row r="27" spans="1:35" s="6" customFormat="1" ht="15.75" x14ac:dyDescent="0.2">
      <c r="A27" s="44"/>
      <c r="B27" s="44"/>
      <c r="C27" s="44"/>
      <c r="D27" s="44" t="s">
        <v>50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s="12" customFormat="1" ht="13.5" thickBot="1" x14ac:dyDescent="0.25">
      <c r="A28" s="10"/>
      <c r="B28" s="10"/>
      <c r="C28" s="10"/>
      <c r="D28" s="10" t="s">
        <v>51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s">
        <v>6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3" t="s">
        <v>35</v>
      </c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9.5" thickBot="1" x14ac:dyDescent="0.25">
      <c r="A29" s="3"/>
      <c r="B29" s="3"/>
      <c r="C29" s="3"/>
      <c r="D29" s="93"/>
      <c r="E29" s="94"/>
      <c r="F29" s="94"/>
      <c r="G29" s="94"/>
      <c r="H29" s="94"/>
      <c r="I29" s="95"/>
      <c r="J29" s="49" t="s">
        <v>0</v>
      </c>
      <c r="K29" s="102" t="s">
        <v>52</v>
      </c>
      <c r="L29" s="102"/>
      <c r="M29" s="102"/>
      <c r="N29" s="103"/>
      <c r="O29" s="96" t="str">
        <f>IF(B18&lt;&gt;"",IF(AA19="",IF(AA23="",IF(ISBLANK(D29),"",ROUNDUP(D29/61,0)),""),""),"")</f>
        <v/>
      </c>
      <c r="P29" s="97"/>
      <c r="Q29" s="97"/>
      <c r="R29" s="97"/>
      <c r="S29" s="97"/>
      <c r="T29" s="98"/>
      <c r="U29" s="3" t="s">
        <v>8</v>
      </c>
      <c r="V29" s="3"/>
      <c r="W29" s="3"/>
      <c r="X29" s="3"/>
      <c r="Y29" s="3"/>
      <c r="Z29" s="85" t="str">
        <f>IF(AA19="",IF(AA23="",IF(O29="","",B18-O29),""),"")</f>
        <v/>
      </c>
      <c r="AA29" s="86"/>
      <c r="AB29" s="86"/>
      <c r="AC29" s="86"/>
      <c r="AD29" s="86"/>
      <c r="AE29" s="87"/>
      <c r="AF29" s="3" t="s">
        <v>0</v>
      </c>
      <c r="AG29" s="3"/>
      <c r="AH29" s="3"/>
      <c r="AI29" s="3"/>
    </row>
    <row r="30" spans="1:35" s="12" customFormat="1" ht="12.7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" t="s">
        <v>13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4" t="s">
        <v>41</v>
      </c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9.5" thickBot="1" x14ac:dyDescent="0.25">
      <c r="A31" s="3"/>
      <c r="B31" s="3"/>
      <c r="C31" s="3"/>
      <c r="D31" s="13" t="s">
        <v>40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0"/>
      <c r="Z31" s="10"/>
      <c r="AA31" s="10"/>
      <c r="AB31" s="10"/>
      <c r="AC31" s="10"/>
      <c r="AD31" s="10"/>
      <c r="AE31" s="10"/>
      <c r="AF31" s="10"/>
      <c r="AG31" s="10"/>
      <c r="AH31" s="3"/>
      <c r="AI31" s="3"/>
    </row>
    <row r="32" spans="1:35" ht="19.5" thickBo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3" t="s">
        <v>3</v>
      </c>
      <c r="AA32" s="88" t="str">
        <f>IF(Z29="","",IF(Z29&lt;=187500,75000,""))</f>
        <v/>
      </c>
      <c r="AB32" s="89"/>
      <c r="AC32" s="89"/>
      <c r="AD32" s="89"/>
      <c r="AE32" s="89"/>
      <c r="AF32" s="90"/>
      <c r="AG32" s="3" t="s">
        <v>0</v>
      </c>
      <c r="AH32" s="3"/>
      <c r="AI32" s="3"/>
    </row>
    <row r="33" spans="1:35" ht="24.75" customHeight="1" x14ac:dyDescent="0.2">
      <c r="A33" s="3"/>
      <c r="B33" s="3"/>
      <c r="C33" s="3"/>
      <c r="D33" s="3" t="s">
        <v>30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6" customFormat="1" ht="15.75" x14ac:dyDescent="0.2">
      <c r="A34" s="44"/>
      <c r="B34" s="44"/>
      <c r="C34" s="44"/>
      <c r="D34" s="44"/>
      <c r="E34" s="44"/>
      <c r="F34" s="44" t="s">
        <v>31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5"/>
      <c r="Y34" s="46"/>
      <c r="Z34" s="46"/>
      <c r="AA34" s="46"/>
      <c r="AB34" s="46"/>
      <c r="AC34" s="46"/>
      <c r="AD34" s="46"/>
      <c r="AE34" s="44"/>
      <c r="AF34" s="44"/>
      <c r="AG34" s="44"/>
      <c r="AH34" s="44"/>
      <c r="AI34" s="44"/>
    </row>
    <row r="35" spans="1:35" s="12" customFormat="1" ht="13.5" thickBot="1" x14ac:dyDescent="0.25">
      <c r="A35" s="10"/>
      <c r="B35" s="10"/>
      <c r="C35" s="10"/>
      <c r="D35" s="10"/>
      <c r="E35" s="10"/>
      <c r="F35" s="23" t="s">
        <v>35</v>
      </c>
      <c r="G35" s="10"/>
      <c r="H35" s="10"/>
      <c r="I35" s="10"/>
      <c r="J35" s="10"/>
      <c r="K35" s="10"/>
      <c r="L35" s="10"/>
      <c r="M35" s="10"/>
      <c r="N35" s="10"/>
      <c r="O35" s="10"/>
      <c r="P35" s="10" t="s">
        <v>9</v>
      </c>
      <c r="Q35" s="10"/>
      <c r="R35" s="10"/>
      <c r="S35" s="47"/>
      <c r="T35" s="11"/>
      <c r="U35" s="11"/>
      <c r="V35" s="11"/>
      <c r="W35" s="11"/>
      <c r="X35" s="11"/>
      <c r="Y35" s="11"/>
      <c r="Z35" s="61" t="s">
        <v>14</v>
      </c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9.5" thickBot="1" x14ac:dyDescent="0.25">
      <c r="A36" s="3"/>
      <c r="B36" s="3"/>
      <c r="C36" s="3"/>
      <c r="D36" s="3"/>
      <c r="E36" s="3"/>
      <c r="F36" s="96" t="str">
        <f>IF(Z29="","",IF(187501&lt;=Z29,Z29,""))</f>
        <v/>
      </c>
      <c r="G36" s="97"/>
      <c r="H36" s="97"/>
      <c r="I36" s="97"/>
      <c r="J36" s="98"/>
      <c r="K36" s="3" t="s">
        <v>0</v>
      </c>
      <c r="L36" s="91" t="s">
        <v>24</v>
      </c>
      <c r="M36" s="91"/>
      <c r="N36" s="91"/>
      <c r="O36" s="92"/>
      <c r="P36" s="99" t="str">
        <f>IF(F36="","",F36*0.4)</f>
        <v/>
      </c>
      <c r="Q36" s="100"/>
      <c r="R36" s="100"/>
      <c r="S36" s="100"/>
      <c r="T36" s="100"/>
      <c r="U36" s="101"/>
      <c r="V36" s="3" t="s">
        <v>8</v>
      </c>
      <c r="W36" s="50"/>
      <c r="X36" s="50"/>
      <c r="Y36" s="50"/>
      <c r="Z36" s="85" t="str">
        <f>IF(P36="","",IF(200000&lt;P36,200000,ROUNDUP(P36,-3)))</f>
        <v/>
      </c>
      <c r="AA36" s="86"/>
      <c r="AB36" s="86"/>
      <c r="AC36" s="86"/>
      <c r="AD36" s="86"/>
      <c r="AE36" s="87"/>
      <c r="AF36" s="3" t="s">
        <v>0</v>
      </c>
      <c r="AG36" s="3"/>
      <c r="AH36" s="3"/>
      <c r="AI36" s="3"/>
    </row>
    <row r="37" spans="1:35" s="12" customFormat="1" ht="12.7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4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 t="s">
        <v>34</v>
      </c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s="6" customFormat="1" ht="15.75" x14ac:dyDescent="0.2">
      <c r="A38" s="44"/>
      <c r="B38" s="44"/>
      <c r="C38" s="44"/>
      <c r="D38" s="44"/>
      <c r="E38" s="44"/>
      <c r="F38" s="44" t="s">
        <v>32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5"/>
      <c r="Y38" s="46"/>
      <c r="Z38" s="46"/>
      <c r="AA38" s="46"/>
      <c r="AB38" s="46"/>
      <c r="AC38" s="46"/>
      <c r="AD38" s="46"/>
      <c r="AE38" s="44"/>
      <c r="AF38" s="44"/>
      <c r="AG38" s="44"/>
      <c r="AH38" s="44"/>
      <c r="AI38" s="44"/>
    </row>
    <row r="39" spans="1:35" s="12" customFormat="1" ht="13.5" thickBot="1" x14ac:dyDescent="0.25">
      <c r="A39" s="10"/>
      <c r="B39" s="10"/>
      <c r="C39" s="10"/>
      <c r="D39" s="10"/>
      <c r="E39" s="10"/>
      <c r="F39" s="23" t="s">
        <v>36</v>
      </c>
      <c r="G39" s="10"/>
      <c r="H39" s="10"/>
      <c r="I39" s="10"/>
      <c r="J39" s="10"/>
      <c r="K39" s="10"/>
      <c r="L39" s="10"/>
      <c r="M39" s="10"/>
      <c r="N39" s="10"/>
      <c r="O39" s="10"/>
      <c r="P39" s="10" t="s">
        <v>9</v>
      </c>
      <c r="Q39" s="10"/>
      <c r="R39" s="10"/>
      <c r="S39" s="47"/>
      <c r="T39" s="11"/>
      <c r="U39" s="11"/>
      <c r="V39" s="11"/>
      <c r="W39" s="11"/>
      <c r="X39" s="11"/>
      <c r="Y39" s="11"/>
      <c r="Z39" s="61" t="s">
        <v>15</v>
      </c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9.5" thickBot="1" x14ac:dyDescent="0.25">
      <c r="A40" s="3"/>
      <c r="B40" s="3"/>
      <c r="C40" s="3"/>
      <c r="D40" s="3"/>
      <c r="E40" s="3"/>
      <c r="F40" s="96" t="str">
        <f>IF(F36="","",IF(187501&lt;=B18,B18,""))</f>
        <v/>
      </c>
      <c r="G40" s="97"/>
      <c r="H40" s="97"/>
      <c r="I40" s="97"/>
      <c r="J40" s="98"/>
      <c r="K40" s="3" t="s">
        <v>0</v>
      </c>
      <c r="L40" s="91" t="s">
        <v>25</v>
      </c>
      <c r="M40" s="91"/>
      <c r="N40" s="91"/>
      <c r="O40" s="92"/>
      <c r="P40" s="99" t="str">
        <f>IF(F40="","",F40*0.3)</f>
        <v/>
      </c>
      <c r="Q40" s="100"/>
      <c r="R40" s="100"/>
      <c r="S40" s="100"/>
      <c r="T40" s="100"/>
      <c r="U40" s="101"/>
      <c r="V40" s="3" t="s">
        <v>8</v>
      </c>
      <c r="W40" s="50"/>
      <c r="X40" s="50"/>
      <c r="Y40" s="50"/>
      <c r="Z40" s="85" t="str">
        <f>IF(P40="","",ROUNDUP(P40,-3))</f>
        <v/>
      </c>
      <c r="AA40" s="86"/>
      <c r="AB40" s="86"/>
      <c r="AC40" s="86"/>
      <c r="AD40" s="86"/>
      <c r="AE40" s="87"/>
      <c r="AF40" s="3" t="s">
        <v>0</v>
      </c>
      <c r="AG40" s="3"/>
      <c r="AH40" s="3"/>
      <c r="AI40" s="3"/>
    </row>
    <row r="41" spans="1:35" s="12" customFormat="1" ht="13.5" thickBo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4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48" t="s">
        <v>34</v>
      </c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9.5" thickBot="1" x14ac:dyDescent="0.25">
      <c r="A42" s="3"/>
      <c r="B42" s="3"/>
      <c r="C42" s="3"/>
      <c r="D42" s="3"/>
      <c r="E42" s="3"/>
      <c r="F42" s="3" t="s">
        <v>16</v>
      </c>
      <c r="G42" s="3"/>
      <c r="H42" s="3"/>
      <c r="I42" s="3"/>
      <c r="J42" s="3"/>
      <c r="K42" s="3"/>
      <c r="L42" s="3"/>
      <c r="M42" s="6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3" t="s">
        <v>17</v>
      </c>
      <c r="AA42" s="88" t="str">
        <f>IF(Z36="","",IF(Z36&lt;Z40,Z36,Z40))</f>
        <v/>
      </c>
      <c r="AB42" s="89"/>
      <c r="AC42" s="89"/>
      <c r="AD42" s="89"/>
      <c r="AE42" s="89"/>
      <c r="AF42" s="90"/>
      <c r="AG42" s="3" t="s">
        <v>0</v>
      </c>
      <c r="AH42" s="3"/>
      <c r="AI42" s="3"/>
    </row>
    <row r="43" spans="1:35" s="65" customFormat="1" ht="19.5" thickBo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4"/>
      <c r="AB43" s="64"/>
      <c r="AC43" s="63"/>
      <c r="AD43" s="63"/>
      <c r="AE43" s="63"/>
      <c r="AF43" s="63"/>
      <c r="AG43" s="63"/>
      <c r="AH43" s="63"/>
      <c r="AI43" s="63"/>
    </row>
    <row r="44" spans="1:35" ht="3.95" customHeight="1" thickTop="1" x14ac:dyDescent="0.2">
      <c r="A44" s="3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3"/>
      <c r="AH44" s="3"/>
      <c r="AI44" s="3"/>
    </row>
    <row r="45" spans="1:35" s="8" customFormat="1" ht="16.5" thickBot="1" x14ac:dyDescent="0.25">
      <c r="A45" s="7"/>
      <c r="B45" s="69"/>
      <c r="C45" s="21" t="s">
        <v>43</v>
      </c>
      <c r="D45" s="21"/>
      <c r="E45" s="21"/>
      <c r="F45" s="21"/>
      <c r="G45" s="21"/>
      <c r="H45" s="21"/>
      <c r="I45" s="21"/>
      <c r="J45" s="21"/>
      <c r="K45" s="21"/>
      <c r="L45" s="21"/>
      <c r="M45" s="21" t="s">
        <v>56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5" t="s">
        <v>12</v>
      </c>
      <c r="Z45" s="21"/>
      <c r="AA45" s="21"/>
      <c r="AB45" s="21"/>
      <c r="AC45" s="21"/>
      <c r="AD45" s="21"/>
      <c r="AE45" s="21"/>
      <c r="AF45" s="70"/>
      <c r="AG45" s="7"/>
      <c r="AH45" s="7"/>
      <c r="AI45" s="7"/>
    </row>
    <row r="46" spans="1:35" s="12" customFormat="1" ht="13.5" customHeight="1" thickBot="1" x14ac:dyDescent="0.25">
      <c r="A46" s="10"/>
      <c r="B46" s="71"/>
      <c r="C46" s="29" t="s">
        <v>42</v>
      </c>
      <c r="D46" s="29"/>
      <c r="E46" s="29"/>
      <c r="F46" s="29"/>
      <c r="G46" s="29"/>
      <c r="H46" s="29"/>
      <c r="I46" s="29"/>
      <c r="J46" s="29"/>
      <c r="K46" s="29"/>
      <c r="L46" s="29"/>
      <c r="M46" s="29" t="s">
        <v>55</v>
      </c>
      <c r="N46" s="29"/>
      <c r="O46" s="29"/>
      <c r="P46" s="29"/>
      <c r="Q46" s="29"/>
      <c r="R46" s="29"/>
      <c r="S46" s="29"/>
      <c r="T46" s="29"/>
      <c r="U46" s="29"/>
      <c r="V46" s="111" t="str">
        <f>IF(C47&lt;&gt;"",IF(ISBLANK(M47),"",C47*M47),"")</f>
        <v/>
      </c>
      <c r="W46" s="112"/>
      <c r="X46" s="112"/>
      <c r="Y46" s="112"/>
      <c r="Z46" s="112"/>
      <c r="AA46" s="112"/>
      <c r="AB46" s="112"/>
      <c r="AC46" s="112"/>
      <c r="AD46" s="113"/>
      <c r="AE46" s="29"/>
      <c r="AF46" s="72"/>
      <c r="AG46" s="10"/>
      <c r="AH46" s="10"/>
      <c r="AI46" s="10"/>
    </row>
    <row r="47" spans="1:35" ht="19.5" thickBot="1" x14ac:dyDescent="0.25">
      <c r="A47" s="3"/>
      <c r="B47" s="73"/>
      <c r="C47" s="96" t="str">
        <f>IF(AA19&lt;&gt;"",AA19,IF(AA23&lt;&gt;"",AA23,IF(AA32&lt;&gt;"",AA32,IF(AA42&lt;&gt;"",AA42,""))))</f>
        <v/>
      </c>
      <c r="D47" s="97"/>
      <c r="E47" s="97"/>
      <c r="F47" s="97"/>
      <c r="G47" s="97"/>
      <c r="H47" s="98"/>
      <c r="I47" s="32" t="s">
        <v>11</v>
      </c>
      <c r="J47" s="32"/>
      <c r="K47" s="32"/>
      <c r="L47" s="32"/>
      <c r="M47" s="93"/>
      <c r="N47" s="94"/>
      <c r="O47" s="94"/>
      <c r="P47" s="94"/>
      <c r="Q47" s="94"/>
      <c r="R47" s="95"/>
      <c r="S47" s="32" t="s">
        <v>10</v>
      </c>
      <c r="T47" s="32"/>
      <c r="U47" s="32"/>
      <c r="V47" s="114"/>
      <c r="W47" s="115"/>
      <c r="X47" s="115"/>
      <c r="Y47" s="115"/>
      <c r="Z47" s="115"/>
      <c r="AA47" s="115"/>
      <c r="AB47" s="115"/>
      <c r="AC47" s="115"/>
      <c r="AD47" s="116"/>
      <c r="AE47" s="32" t="s">
        <v>0</v>
      </c>
      <c r="AF47" s="74"/>
      <c r="AG47" s="3"/>
      <c r="AH47" s="3"/>
      <c r="AI47" s="3"/>
    </row>
    <row r="48" spans="1:35" ht="3.95" customHeight="1" thickBot="1" x14ac:dyDescent="0.25">
      <c r="A48" s="3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7"/>
      <c r="AG48" s="3"/>
      <c r="AH48" s="3"/>
      <c r="AI48" s="3"/>
    </row>
    <row r="49" spans="2:32" ht="18.75" customHeight="1" thickTop="1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:32" x14ac:dyDescent="0.2">
      <c r="C50" s="78"/>
      <c r="D50" s="78"/>
      <c r="E50" s="78"/>
      <c r="F50" s="78"/>
      <c r="G50" s="78"/>
      <c r="H50" s="78"/>
      <c r="M50" s="78"/>
      <c r="N50" s="78"/>
      <c r="O50" s="78"/>
      <c r="P50" s="78"/>
      <c r="Q50" s="78"/>
      <c r="R50" s="78"/>
      <c r="Y50" s="78"/>
      <c r="Z50" s="78"/>
      <c r="AA50" s="78"/>
      <c r="AB50" s="78"/>
      <c r="AC50" s="78"/>
      <c r="AD50" s="78"/>
    </row>
  </sheetData>
  <mergeCells count="34">
    <mergeCell ref="A1:L1"/>
    <mergeCell ref="O3:AG3"/>
    <mergeCell ref="J3:N3"/>
    <mergeCell ref="V46:AD47"/>
    <mergeCell ref="U15:W15"/>
    <mergeCell ref="B9:G9"/>
    <mergeCell ref="O9:T9"/>
    <mergeCell ref="AA19:AF19"/>
    <mergeCell ref="C15:H15"/>
    <mergeCell ref="N15:S15"/>
    <mergeCell ref="Y15:AD15"/>
    <mergeCell ref="J15:M15"/>
    <mergeCell ref="D23:I23"/>
    <mergeCell ref="O23:T23"/>
    <mergeCell ref="AA23:AF23"/>
    <mergeCell ref="D29:I29"/>
    <mergeCell ref="M47:R47"/>
    <mergeCell ref="C47:H47"/>
    <mergeCell ref="F40:J40"/>
    <mergeCell ref="P40:U40"/>
    <mergeCell ref="O29:T29"/>
    <mergeCell ref="K29:N29"/>
    <mergeCell ref="F36:J36"/>
    <mergeCell ref="P36:U36"/>
    <mergeCell ref="L36:O36"/>
    <mergeCell ref="A5:AI5"/>
    <mergeCell ref="A7:AI7"/>
    <mergeCell ref="Z40:AE40"/>
    <mergeCell ref="AA42:AF42"/>
    <mergeCell ref="L40:O40"/>
    <mergeCell ref="Z29:AE29"/>
    <mergeCell ref="K23:N23"/>
    <mergeCell ref="Z36:AE36"/>
    <mergeCell ref="AA32:AF32"/>
  </mergeCells>
  <phoneticPr fontId="3"/>
  <dataValidations count="1">
    <dataValidation type="list" allowBlank="1" showInputMessage="1" showErrorMessage="1" sqref="M47:R47">
      <formula1>"21,20,19"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Footer>&amp;C３－１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</vt:lpstr>
      <vt:lpstr>中小企業!Print_Area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木間洋輔</cp:lastModifiedBy>
  <cp:lastPrinted>2021-07-06T00:33:31Z</cp:lastPrinted>
  <dcterms:created xsi:type="dcterms:W3CDTF">2021-05-27T09:53:56Z</dcterms:created>
  <dcterms:modified xsi:type="dcterms:W3CDTF">2021-07-07T02:22:40Z</dcterms:modified>
</cp:coreProperties>
</file>