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0.181\Redirects\taniuti-si\Documents\"/>
    </mc:Choice>
  </mc:AlternateContent>
  <bookViews>
    <workbookView xWindow="0" yWindow="0" windowWidth="24000" windowHeight="8760"/>
  </bookViews>
  <sheets>
    <sheet name="表紙・利用上の注意" sheetId="6" r:id="rId1"/>
    <sheet name="第１表" sheetId="7" r:id="rId2"/>
    <sheet name="第２表～第４表" sheetId="1" r:id="rId3"/>
    <sheet name="第５表" sheetId="2" r:id="rId4"/>
    <sheet name="第６表" sheetId="3" r:id="rId5"/>
    <sheet name="第７表" sheetId="4" r:id="rId6"/>
    <sheet name="参考" sheetId="5" r:id="rId7"/>
  </sheets>
  <definedNames>
    <definedName name="_xlnm.Print_Area" localSheetId="0">表紙・利用上の注意!$A$1:$N$77</definedName>
  </definedNames>
  <calcPr calcId="162913"/>
</workbook>
</file>

<file path=xl/calcChain.xml><?xml version="1.0" encoding="utf-8"?>
<calcChain xmlns="http://schemas.openxmlformats.org/spreadsheetml/2006/main">
  <c r="K15" i="4" l="1"/>
  <c r="E11" i="4"/>
  <c r="K8" i="4"/>
  <c r="N32" i="3" l="1"/>
  <c r="M30" i="3"/>
  <c r="N25" i="3"/>
  <c r="N26" i="3"/>
  <c r="L28" i="3"/>
  <c r="O19" i="1"/>
  <c r="O21" i="1"/>
  <c r="F14" i="5"/>
  <c r="G14" i="5"/>
  <c r="H14" i="5"/>
  <c r="I14" i="5"/>
  <c r="I29" i="3" l="1"/>
  <c r="E12" i="3"/>
  <c r="G13" i="1"/>
  <c r="K11" i="4" l="1"/>
  <c r="L11" i="4"/>
  <c r="M11" i="4" s="1"/>
  <c r="E12" i="4" l="1"/>
  <c r="N10" i="3"/>
  <c r="E7" i="3"/>
  <c r="F23" i="2"/>
  <c r="F22" i="2"/>
  <c r="E17" i="2"/>
  <c r="E16" i="2"/>
  <c r="D17" i="2"/>
  <c r="F17" i="2" s="1"/>
  <c r="O34" i="1"/>
  <c r="O33" i="1"/>
  <c r="O32" i="1"/>
  <c r="O31" i="1"/>
  <c r="O30" i="1"/>
  <c r="N34" i="1"/>
  <c r="N33" i="1"/>
  <c r="N32" i="1"/>
  <c r="N31" i="1"/>
  <c r="N30" i="1"/>
  <c r="G34" i="1"/>
  <c r="G33" i="1"/>
  <c r="G32" i="1"/>
  <c r="G31" i="1"/>
  <c r="G30" i="1"/>
  <c r="K34" i="1"/>
  <c r="K33" i="1"/>
  <c r="K32" i="1"/>
  <c r="K31" i="1"/>
  <c r="E32" i="1"/>
  <c r="E33" i="1"/>
  <c r="E34" i="1"/>
  <c r="E30" i="1"/>
  <c r="E31" i="1"/>
  <c r="K30" i="1"/>
  <c r="D30" i="1"/>
  <c r="N24" i="1"/>
  <c r="N23" i="1"/>
  <c r="M24" i="1"/>
  <c r="M23" i="1"/>
  <c r="M22" i="1"/>
  <c r="M21" i="1"/>
  <c r="M20" i="1"/>
  <c r="M19" i="1"/>
  <c r="L24" i="1"/>
  <c r="L23" i="1"/>
  <c r="L22" i="1"/>
  <c r="L21" i="1"/>
  <c r="L20" i="1"/>
  <c r="L19" i="1"/>
  <c r="L18" i="1"/>
  <c r="F22" i="1"/>
  <c r="N22" i="1" s="1"/>
  <c r="J22" i="1"/>
  <c r="F20" i="1"/>
  <c r="N20" i="1" s="1"/>
  <c r="F21" i="1"/>
  <c r="F19" i="1"/>
  <c r="N19" i="1" s="1"/>
  <c r="J19" i="1"/>
  <c r="J20" i="1"/>
  <c r="J18" i="1"/>
  <c r="I18" i="1"/>
  <c r="H18" i="1"/>
  <c r="D18" i="1"/>
  <c r="E12" i="1"/>
  <c r="D11" i="1"/>
  <c r="E11" i="1"/>
  <c r="G10" i="1"/>
  <c r="F10" i="1"/>
  <c r="F9" i="1"/>
  <c r="E8" i="1"/>
  <c r="D8" i="1"/>
  <c r="F8" i="1" s="1"/>
  <c r="G9" i="1"/>
  <c r="D4" i="1"/>
  <c r="G4" i="1" s="1"/>
  <c r="E4" i="1"/>
  <c r="G6" i="1"/>
  <c r="F6" i="1"/>
  <c r="G5" i="1"/>
  <c r="F5" i="1"/>
  <c r="I24" i="7"/>
  <c r="H24" i="7"/>
  <c r="F24" i="7"/>
  <c r="E24" i="7"/>
  <c r="D12" i="1" l="1"/>
  <c r="F4" i="1"/>
  <c r="I7" i="3"/>
  <c r="I33" i="3"/>
  <c r="I32" i="3"/>
  <c r="I24" i="3"/>
  <c r="I25" i="3"/>
  <c r="I26" i="3"/>
  <c r="I27" i="3"/>
  <c r="I28" i="3"/>
  <c r="I30" i="3"/>
  <c r="I31" i="3"/>
  <c r="I23" i="3"/>
  <c r="I22" i="3"/>
  <c r="I14" i="3"/>
  <c r="I15" i="3"/>
  <c r="I16" i="3"/>
  <c r="I17" i="3"/>
  <c r="I18" i="3"/>
  <c r="I19" i="3"/>
  <c r="I20" i="3"/>
  <c r="I21" i="3"/>
  <c r="I13" i="3"/>
  <c r="I12" i="3"/>
  <c r="I11" i="3"/>
  <c r="I8" i="3"/>
  <c r="I9" i="3"/>
  <c r="I10" i="3"/>
  <c r="I6" i="3"/>
  <c r="I5" i="3"/>
  <c r="I17" i="4" l="1"/>
  <c r="I16" i="4"/>
  <c r="I15" i="4"/>
  <c r="I14" i="4"/>
  <c r="I13" i="4"/>
  <c r="I11" i="4"/>
  <c r="I10" i="4"/>
  <c r="I9" i="4"/>
  <c r="I8" i="4"/>
  <c r="I7" i="4"/>
  <c r="I6" i="4"/>
  <c r="I5" i="4"/>
  <c r="H4" i="4"/>
  <c r="G4" i="4"/>
  <c r="J12" i="3"/>
  <c r="J6" i="3" s="1"/>
  <c r="J5" i="3" s="1"/>
  <c r="H12" i="3"/>
  <c r="J7" i="3"/>
  <c r="H7" i="3"/>
  <c r="E4" i="2"/>
  <c r="D4" i="2"/>
  <c r="N35" i="1"/>
  <c r="M34" i="1"/>
  <c r="M33" i="1"/>
  <c r="M32" i="1"/>
  <c r="M31" i="1"/>
  <c r="M30" i="1"/>
  <c r="L30" i="1"/>
  <c r="J30" i="1"/>
  <c r="J21" i="1"/>
  <c r="K19" i="1"/>
  <c r="F13" i="1"/>
  <c r="D3" i="2" l="1"/>
  <c r="F3" i="2" s="1"/>
  <c r="F4" i="2"/>
  <c r="D16" i="2"/>
  <c r="F16" i="2" s="1"/>
  <c r="I4" i="4"/>
  <c r="J14" i="4" s="1"/>
  <c r="J5" i="4"/>
  <c r="J7" i="4"/>
  <c r="J11" i="4"/>
  <c r="J6" i="4"/>
  <c r="J8" i="4"/>
  <c r="J9" i="4"/>
  <c r="J10" i="4"/>
  <c r="J13" i="4"/>
  <c r="H6" i="3"/>
  <c r="E3" i="2"/>
  <c r="K21" i="1"/>
  <c r="K20" i="1"/>
  <c r="E23" i="7"/>
  <c r="F23" i="7"/>
  <c r="H23" i="7"/>
  <c r="I23" i="7"/>
  <c r="J17" i="4" l="1"/>
  <c r="J16" i="4"/>
  <c r="J15" i="4"/>
  <c r="J4" i="4"/>
  <c r="H5" i="3"/>
  <c r="N24" i="3" l="1"/>
  <c r="M25" i="3"/>
  <c r="N33" i="3"/>
  <c r="N30" i="3"/>
  <c r="N29" i="3"/>
  <c r="N28" i="3"/>
  <c r="N27" i="3"/>
  <c r="N23" i="3"/>
  <c r="N22" i="3"/>
  <c r="N21" i="3"/>
  <c r="N20" i="3"/>
  <c r="N19" i="3"/>
  <c r="N18" i="3"/>
  <c r="N17" i="3"/>
  <c r="N16" i="3"/>
  <c r="N15" i="3"/>
  <c r="N14" i="3"/>
  <c r="N13" i="3"/>
  <c r="N11" i="3"/>
  <c r="N9" i="3"/>
  <c r="N8" i="3"/>
  <c r="K25" i="3"/>
  <c r="K24" i="3"/>
  <c r="E6" i="3"/>
  <c r="F20" i="2"/>
  <c r="F19" i="2"/>
  <c r="F18" i="2"/>
  <c r="F15" i="2"/>
  <c r="F14" i="2"/>
  <c r="F13" i="2"/>
  <c r="F12" i="2"/>
  <c r="F11" i="2"/>
  <c r="F10" i="2"/>
  <c r="F9" i="2"/>
  <c r="F8" i="2"/>
  <c r="F7" i="2"/>
  <c r="F6" i="2"/>
  <c r="F5" i="2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35" i="1"/>
  <c r="H34" i="1"/>
  <c r="H33" i="1"/>
  <c r="H32" i="1"/>
  <c r="H31" i="1"/>
  <c r="F30" i="1"/>
  <c r="E18" i="1"/>
  <c r="M18" i="1" s="1"/>
  <c r="M33" i="3"/>
  <c r="M32" i="3"/>
  <c r="M29" i="3"/>
  <c r="M28" i="3"/>
  <c r="M27" i="3"/>
  <c r="M26" i="3"/>
  <c r="M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K33" i="3"/>
  <c r="K32" i="3"/>
  <c r="K31" i="3"/>
  <c r="K30" i="3"/>
  <c r="K29" i="3"/>
  <c r="K28" i="3"/>
  <c r="K27" i="3"/>
  <c r="K26" i="3"/>
  <c r="K23" i="3"/>
  <c r="K22" i="3"/>
  <c r="K21" i="3"/>
  <c r="K20" i="3"/>
  <c r="K19" i="3"/>
  <c r="K18" i="3"/>
  <c r="K17" i="3"/>
  <c r="K16" i="3"/>
  <c r="K15" i="3"/>
  <c r="K14" i="3"/>
  <c r="K13" i="3"/>
  <c r="K11" i="3"/>
  <c r="K10" i="3"/>
  <c r="K9" i="3"/>
  <c r="K8" i="3"/>
  <c r="L17" i="4"/>
  <c r="L15" i="4"/>
  <c r="L14" i="4"/>
  <c r="L13" i="4"/>
  <c r="L10" i="4"/>
  <c r="L9" i="4"/>
  <c r="L8" i="4"/>
  <c r="L7" i="4"/>
  <c r="L6" i="4"/>
  <c r="L5" i="4"/>
  <c r="K17" i="4"/>
  <c r="K14" i="4"/>
  <c r="K13" i="4"/>
  <c r="K10" i="4"/>
  <c r="K9" i="4"/>
  <c r="K7" i="4"/>
  <c r="K6" i="4"/>
  <c r="K5" i="4"/>
  <c r="I15" i="5"/>
  <c r="I12" i="5"/>
  <c r="I13" i="5"/>
  <c r="I10" i="5"/>
  <c r="I9" i="5"/>
  <c r="I11" i="5"/>
  <c r="I8" i="5"/>
  <c r="I7" i="5"/>
  <c r="I6" i="5"/>
  <c r="I5" i="5"/>
  <c r="G15" i="5"/>
  <c r="G12" i="5"/>
  <c r="G13" i="5"/>
  <c r="G10" i="5"/>
  <c r="G9" i="5"/>
  <c r="G11" i="5"/>
  <c r="G8" i="5"/>
  <c r="G7" i="5"/>
  <c r="G6" i="5"/>
  <c r="G5" i="5"/>
  <c r="H15" i="5"/>
  <c r="H12" i="5"/>
  <c r="H13" i="5"/>
  <c r="H10" i="5"/>
  <c r="H9" i="5"/>
  <c r="H11" i="5"/>
  <c r="H8" i="5"/>
  <c r="H7" i="5"/>
  <c r="H6" i="5"/>
  <c r="H5" i="5"/>
  <c r="F15" i="5"/>
  <c r="F12" i="5"/>
  <c r="F13" i="5"/>
  <c r="F10" i="5"/>
  <c r="F9" i="5"/>
  <c r="F11" i="5"/>
  <c r="F8" i="5"/>
  <c r="F7" i="5"/>
  <c r="F6" i="5"/>
  <c r="F5" i="5"/>
  <c r="G12" i="3"/>
  <c r="G7" i="3"/>
  <c r="G6" i="3" l="1"/>
  <c r="G5" i="3" s="1"/>
  <c r="E5" i="3"/>
  <c r="K6" i="3"/>
  <c r="F6" i="3"/>
  <c r="L6" i="3" s="1"/>
  <c r="I34" i="1"/>
  <c r="I33" i="1"/>
  <c r="I32" i="1"/>
  <c r="I31" i="1"/>
  <c r="I30" i="1"/>
  <c r="G8" i="1"/>
  <c r="H30" i="1"/>
  <c r="M10" i="4"/>
  <c r="G19" i="1"/>
  <c r="F18" i="1"/>
  <c r="N18" i="1" s="1"/>
  <c r="G21" i="1"/>
  <c r="G20" i="1"/>
  <c r="O20" i="1" s="1"/>
  <c r="E17" i="4"/>
  <c r="E16" i="4"/>
  <c r="E15" i="4"/>
  <c r="E14" i="4"/>
  <c r="M14" i="4" s="1"/>
  <c r="E13" i="4"/>
  <c r="E10" i="4"/>
  <c r="E9" i="4"/>
  <c r="E8" i="4"/>
  <c r="E7" i="4"/>
  <c r="E6" i="4"/>
  <c r="E5" i="4"/>
  <c r="D4" i="4"/>
  <c r="C4" i="4"/>
  <c r="N5" i="3" l="1"/>
  <c r="M5" i="3"/>
  <c r="F8" i="3"/>
  <c r="K5" i="3"/>
  <c r="F12" i="3"/>
  <c r="F11" i="3"/>
  <c r="F5" i="3"/>
  <c r="F9" i="3"/>
  <c r="F10" i="3"/>
  <c r="F7" i="3"/>
  <c r="G12" i="1"/>
  <c r="F12" i="1"/>
  <c r="E4" i="4"/>
  <c r="F16" i="4" l="1"/>
  <c r="F11" i="4"/>
  <c r="F12" i="4"/>
  <c r="N16" i="4"/>
  <c r="F15" i="4"/>
  <c r="F4" i="4"/>
  <c r="F24" i="3"/>
  <c r="L24" i="3" s="1"/>
  <c r="F22" i="3"/>
  <c r="F18" i="3"/>
  <c r="F31" i="3"/>
  <c r="F27" i="3"/>
  <c r="F25" i="3"/>
  <c r="F33" i="3"/>
  <c r="F14" i="3"/>
  <c r="F17" i="3"/>
  <c r="F23" i="3"/>
  <c r="F30" i="3"/>
  <c r="F26" i="3"/>
  <c r="F20" i="3"/>
  <c r="F28" i="3"/>
  <c r="F21" i="3"/>
  <c r="F29" i="3"/>
  <c r="L29" i="3" s="1"/>
  <c r="F13" i="3"/>
  <c r="L13" i="3" s="1"/>
  <c r="F19" i="3"/>
  <c r="F15" i="3"/>
  <c r="L7" i="3"/>
  <c r="F32" i="3"/>
  <c r="F16" i="3"/>
  <c r="M17" i="4"/>
  <c r="M15" i="4"/>
  <c r="M13" i="4"/>
  <c r="M9" i="4"/>
  <c r="M8" i="4"/>
  <c r="M7" i="4"/>
  <c r="M6" i="4"/>
  <c r="M5" i="4"/>
  <c r="N21" i="1"/>
  <c r="L25" i="3" l="1"/>
  <c r="M4" i="4" l="1"/>
  <c r="M7" i="3" l="1"/>
  <c r="N7" i="3"/>
  <c r="N12" i="3"/>
  <c r="M12" i="3"/>
  <c r="L4" i="4"/>
  <c r="K4" i="4"/>
  <c r="K7" i="3" l="1"/>
  <c r="K12" i="3"/>
  <c r="N6" i="3"/>
  <c r="M6" i="3"/>
  <c r="N11" i="4"/>
  <c r="F17" i="4" l="1"/>
  <c r="N17" i="4" s="1"/>
  <c r="F13" i="4"/>
  <c r="N13" i="4" s="1"/>
  <c r="F7" i="4"/>
  <c r="N7" i="4" s="1"/>
  <c r="F8" i="4"/>
  <c r="N8" i="4" s="1"/>
  <c r="F10" i="4"/>
  <c r="N10" i="4" s="1"/>
  <c r="F6" i="4"/>
  <c r="N6" i="4" s="1"/>
  <c r="N15" i="4"/>
  <c r="F9" i="4"/>
  <c r="N9" i="4" s="1"/>
  <c r="F5" i="4"/>
  <c r="N5" i="4" s="1"/>
  <c r="F14" i="4"/>
  <c r="N14" i="4" s="1"/>
  <c r="L15" i="3" l="1"/>
  <c r="L16" i="3"/>
  <c r="L14" i="3"/>
  <c r="L10" i="3"/>
  <c r="L9" i="3"/>
  <c r="L8" i="3"/>
  <c r="L11" i="3"/>
  <c r="L12" i="3"/>
  <c r="L30" i="3"/>
  <c r="L26" i="3"/>
  <c r="L21" i="3"/>
  <c r="L17" i="3"/>
  <c r="L33" i="3"/>
  <c r="L20" i="3"/>
  <c r="L32" i="3"/>
  <c r="L23" i="3"/>
  <c r="L19" i="3"/>
  <c r="L31" i="3"/>
  <c r="L27" i="3"/>
  <c r="L22" i="3"/>
  <c r="L18" i="3"/>
</calcChain>
</file>

<file path=xl/sharedStrings.xml><?xml version="1.0" encoding="utf-8"?>
<sst xmlns="http://schemas.openxmlformats.org/spreadsheetml/2006/main" count="242" uniqueCount="172">
  <si>
    <t>世帯数</t>
    <rPh sb="0" eb="3">
      <t>セタイスウ</t>
    </rPh>
    <phoneticPr fontId="1"/>
  </si>
  <si>
    <t>施設等の世帯</t>
    <rPh sb="0" eb="2">
      <t>シセツ</t>
    </rPh>
    <rPh sb="2" eb="3">
      <t>トウ</t>
    </rPh>
    <rPh sb="4" eb="6">
      <t>セタイ</t>
    </rPh>
    <phoneticPr fontId="1"/>
  </si>
  <si>
    <t>不詳</t>
    <rPh sb="0" eb="2">
      <t>フショウ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</si>
  <si>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</si>
  <si>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</si>
  <si>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</si>
  <si>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性比（女＝１００）</t>
    <rPh sb="0" eb="2">
      <t>セイヒ</t>
    </rPh>
    <rPh sb="3" eb="4">
      <t>オンナ</t>
    </rPh>
    <phoneticPr fontId="1"/>
  </si>
  <si>
    <t>増　　　　減</t>
    <rPh sb="0" eb="1">
      <t>ゾウ</t>
    </rPh>
    <rPh sb="5" eb="6">
      <t>ゲン</t>
    </rPh>
    <phoneticPr fontId="1"/>
  </si>
  <si>
    <t>率（％）</t>
    <rPh sb="0" eb="1">
      <t>リツ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</si>
  <si>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</si>
  <si>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</si>
  <si>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</si>
  <si>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計</t>
    <rPh sb="0" eb="1">
      <t>ケイ</t>
    </rPh>
    <phoneticPr fontId="1"/>
  </si>
  <si>
    <t>増　　　　　　　　　減</t>
    <rPh sb="0" eb="1">
      <t>ゾウ</t>
    </rPh>
    <rPh sb="10" eb="11">
      <t>ゲン</t>
    </rPh>
    <phoneticPr fontId="1"/>
  </si>
  <si>
    <t>年齢不詳</t>
    <rPh sb="0" eb="2">
      <t>ネンレイ</t>
    </rPh>
    <rPh sb="2" eb="4">
      <t>フショウ</t>
    </rPh>
    <phoneticPr fontId="1"/>
  </si>
  <si>
    <t>人口密度（１㎢あたり）</t>
    <rPh sb="0" eb="2">
      <t>ジンコウ</t>
    </rPh>
    <rPh sb="2" eb="4">
      <t>ミツド</t>
    </rPh>
    <phoneticPr fontId="1"/>
  </si>
  <si>
    <t>平均年齢</t>
    <rPh sb="0" eb="2">
      <t>ヘイキン</t>
    </rPh>
    <rPh sb="2" eb="4">
      <t>ネンレイ</t>
    </rPh>
    <phoneticPr fontId="1"/>
  </si>
  <si>
    <t>年齢中位数</t>
    <rPh sb="0" eb="2">
      <t>ネンレイ</t>
    </rPh>
    <rPh sb="2" eb="4">
      <t>チュウイ</t>
    </rPh>
    <rPh sb="4" eb="5">
      <t>スウ</t>
    </rPh>
    <phoneticPr fontId="1"/>
  </si>
  <si>
    <t>構成比(%)</t>
    <rPh sb="0" eb="3">
      <t>コウセイヒ</t>
    </rPh>
    <phoneticPr fontId="1"/>
  </si>
  <si>
    <t>未婚</t>
    <rPh sb="0" eb="2">
      <t>ミコン</t>
    </rPh>
    <phoneticPr fontId="1"/>
  </si>
  <si>
    <t>有配偶</t>
    <rPh sb="0" eb="1">
      <t>ユウ</t>
    </rPh>
    <rPh sb="1" eb="3">
      <t>ハイグウ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</si>
  <si>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</si>
  <si>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</si>
  <si>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総数</t>
    <rPh sb="0" eb="2">
      <t>ソウスウ</t>
    </rPh>
    <phoneticPr fontId="1"/>
  </si>
  <si>
    <t>( 0～14)</t>
    <phoneticPr fontId="1"/>
  </si>
  <si>
    <t>(15～64)</t>
    <phoneticPr fontId="1"/>
  </si>
  <si>
    <t>(65～  )</t>
    <phoneticPr fontId="1"/>
  </si>
  <si>
    <t>１５歳以上人口</t>
    <rPh sb="2" eb="3">
      <t>サイ</t>
    </rPh>
    <rPh sb="3" eb="5">
      <t>イジョウ</t>
    </rPh>
    <rPh sb="5" eb="7">
      <t>ジンコウ</t>
    </rPh>
    <phoneticPr fontId="1"/>
  </si>
  <si>
    <t>世帯人員が１人</t>
    <rPh sb="0" eb="2">
      <t>セタイ</t>
    </rPh>
    <rPh sb="2" eb="4">
      <t>ジンイン</t>
    </rPh>
    <rPh sb="6" eb="7">
      <t>ニン</t>
    </rPh>
    <phoneticPr fontId="1"/>
  </si>
  <si>
    <t>１０人以上</t>
    <rPh sb="2" eb="3">
      <t>ニン</t>
    </rPh>
    <rPh sb="3" eb="5">
      <t>イジョウ</t>
    </rPh>
    <phoneticPr fontId="1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</si>
  <si>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</si>
  <si>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5">
      <t>リョウヨウ</t>
    </rPh>
    <rPh sb="5" eb="6">
      <t>ショ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</si>
  <si>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</si>
  <si>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1"/>
  </si>
  <si>
    <t>矯正施設の入所者</t>
    <rPh sb="0" eb="2">
      <t>キョウセイ</t>
    </rPh>
    <rPh sb="2" eb="4">
      <t>シセツ</t>
    </rPh>
    <rPh sb="5" eb="8">
      <t>ニュウショシャ</t>
    </rPh>
    <phoneticPr fontId="1"/>
  </si>
  <si>
    <t>その他</t>
    <rPh sb="2" eb="3">
      <t>タ</t>
    </rPh>
    <phoneticPr fontId="1"/>
  </si>
  <si>
    <t>増　　　　　　　　減</t>
    <rPh sb="0" eb="1">
      <t>ゾウ</t>
    </rPh>
    <rPh sb="9" eb="10">
      <t>ゲン</t>
    </rPh>
    <phoneticPr fontId="1"/>
  </si>
  <si>
    <t>親族のみの世帯</t>
    <rPh sb="0" eb="2">
      <t>シンゾク</t>
    </rPh>
    <rPh sb="5" eb="7">
      <t>セタイ</t>
    </rPh>
    <phoneticPr fontId="1"/>
  </si>
  <si>
    <t>核家族世帯</t>
    <rPh sb="0" eb="3">
      <t>カクカゾク</t>
    </rPh>
    <rPh sb="3" eb="5">
      <t>セタイ</t>
    </rPh>
    <phoneticPr fontId="1"/>
  </si>
  <si>
    <t>夫婦のみの世帯</t>
    <rPh sb="0" eb="2">
      <t>フウフ</t>
    </rPh>
    <rPh sb="5" eb="7">
      <t>セタイ</t>
    </rPh>
    <phoneticPr fontId="1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</si>
  <si>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1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</si>
  <si>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1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</si>
  <si>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1"/>
  </si>
  <si>
    <t>核家族以外の世帯</t>
    <rPh sb="0" eb="3">
      <t>カクカゾク</t>
    </rPh>
    <rPh sb="3" eb="5">
      <t>イガイ</t>
    </rPh>
    <rPh sb="6" eb="8">
      <t>セタイ</t>
    </rPh>
    <phoneticPr fontId="1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</si>
  <si>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1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</si>
  <si>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1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</si>
  <si>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1"/>
  </si>
  <si>
    <t>夫婦と他の親族（親、子供を含まない）から成る世帯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</si>
  <si>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夫婦、子供と他の親族（親を含まない）から成る世帯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1"/>
  </si>
  <si>
    <t>夫婦、親と他の親族（子供を含まない）から成る世帯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</si>
  <si>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1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</si>
  <si>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1"/>
  </si>
  <si>
    <t>他に分類されない世帯</t>
    <rPh sb="0" eb="1">
      <t>タ</t>
    </rPh>
    <rPh sb="2" eb="4">
      <t>ブンルイ</t>
    </rPh>
    <rPh sb="8" eb="10">
      <t>セタイ</t>
    </rPh>
    <phoneticPr fontId="1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</si>
  <si>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1"/>
  </si>
  <si>
    <t>単独世帯</t>
    <rPh sb="0" eb="2">
      <t>タンドク</t>
    </rPh>
    <rPh sb="2" eb="4">
      <t>セタイ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</si>
  <si>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</si>
  <si>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（再掲）</t>
    <rPh sb="1" eb="3">
      <t>サイケイ</t>
    </rPh>
    <phoneticPr fontId="1"/>
  </si>
  <si>
    <t>３世代世帯</t>
    <rPh sb="1" eb="2">
      <t>ヨ</t>
    </rPh>
    <rPh sb="2" eb="3">
      <t>ダイ</t>
    </rPh>
    <rPh sb="3" eb="4">
      <t>ヨ</t>
    </rPh>
    <rPh sb="4" eb="5">
      <t>オビ</t>
    </rPh>
    <phoneticPr fontId="1"/>
  </si>
  <si>
    <t>高齢夫婦世帯</t>
    <rPh sb="0" eb="2">
      <t>コウレイ</t>
    </rPh>
    <rPh sb="2" eb="4">
      <t>フウフ</t>
    </rPh>
    <rPh sb="4" eb="6">
      <t>セタイ</t>
    </rPh>
    <phoneticPr fontId="1"/>
  </si>
  <si>
    <t>住宅に住む世帯</t>
    <rPh sb="0" eb="2">
      <t>ジュウタク</t>
    </rPh>
    <rPh sb="3" eb="4">
      <t>ス</t>
    </rPh>
    <rPh sb="5" eb="7">
      <t>セタイ</t>
    </rPh>
    <phoneticPr fontId="1"/>
  </si>
  <si>
    <t>持ち家に住む世帯</t>
    <rPh sb="0" eb="1">
      <t>モ</t>
    </rPh>
    <rPh sb="2" eb="3">
      <t>イエ</t>
    </rPh>
    <rPh sb="4" eb="5">
      <t>ス</t>
    </rPh>
    <rPh sb="6" eb="8">
      <t>セタイ</t>
    </rPh>
    <phoneticPr fontId="1"/>
  </si>
  <si>
    <t>韓国、朝鮮</t>
    <rPh sb="0" eb="2">
      <t>カンコク</t>
    </rPh>
    <rPh sb="3" eb="5">
      <t>チョウセン</t>
    </rPh>
    <phoneticPr fontId="1"/>
  </si>
  <si>
    <t>中国</t>
    <rPh sb="0" eb="2">
      <t>チュウゴク</t>
    </rPh>
    <phoneticPr fontId="1"/>
  </si>
  <si>
    <t>フィリピン</t>
    <phoneticPr fontId="1"/>
  </si>
  <si>
    <t>タイ</t>
    <phoneticPr fontId="1"/>
  </si>
  <si>
    <t>インドネシア</t>
    <phoneticPr fontId="1"/>
  </si>
  <si>
    <t>ベトナム</t>
    <phoneticPr fontId="1"/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</si>
  <si>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</si>
  <si>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</si>
  <si>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</si>
  <si>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</si>
  <si>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</si>
  <si>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世帯人員</t>
    <rPh sb="0" eb="2">
      <t>セタイ</t>
    </rPh>
    <rPh sb="2" eb="4">
      <t>ジンイン</t>
    </rPh>
    <phoneticPr fontId="1"/>
  </si>
  <si>
    <t>一般世帯数</t>
    <rPh sb="0" eb="2">
      <t>イッパン</t>
    </rPh>
    <rPh sb="2" eb="4">
      <t>セタイ</t>
    </rPh>
    <rPh sb="4" eb="5">
      <t>スウ</t>
    </rPh>
    <phoneticPr fontId="1"/>
  </si>
  <si>
    <t>施設等の世帯数</t>
    <rPh sb="0" eb="2">
      <t>シセツ</t>
    </rPh>
    <rPh sb="2" eb="3">
      <t>トウ</t>
    </rPh>
    <rPh sb="4" eb="6">
      <t>セタイ</t>
    </rPh>
    <rPh sb="6" eb="7">
      <t>スウ</t>
    </rPh>
    <phoneticPr fontId="1"/>
  </si>
  <si>
    <t>世帯総数</t>
    <rPh sb="0" eb="2">
      <t>セタイ</t>
    </rPh>
    <rPh sb="2" eb="4">
      <t>ソウスウ</t>
    </rPh>
    <phoneticPr fontId="1"/>
  </si>
  <si>
    <t>世帯人員</t>
    <rPh sb="0" eb="1">
      <t>ヨ</t>
    </rPh>
    <rPh sb="1" eb="2">
      <t>オビ</t>
    </rPh>
    <rPh sb="2" eb="3">
      <t>ヒト</t>
    </rPh>
    <rPh sb="3" eb="4">
      <t>イン</t>
    </rPh>
    <phoneticPr fontId="1"/>
  </si>
  <si>
    <t>構成比(ﾎﾟｲﾝﾄ)</t>
    <rPh sb="0" eb="3">
      <t>コウセイヒ</t>
    </rPh>
    <phoneticPr fontId="1"/>
  </si>
  <si>
    <t>増　　減　　率(%)</t>
    <rPh sb="0" eb="1">
      <t>ゾウ</t>
    </rPh>
    <rPh sb="3" eb="4">
      <t>ゲン</t>
    </rPh>
    <rPh sb="6" eb="7">
      <t>リツ</t>
    </rPh>
    <phoneticPr fontId="1"/>
  </si>
  <si>
    <t>人数</t>
    <rPh sb="0" eb="2">
      <t>ニンズウ</t>
    </rPh>
    <phoneticPr fontId="1"/>
  </si>
  <si>
    <t>率(%)</t>
    <rPh sb="0" eb="1">
      <t>リツ</t>
    </rPh>
    <phoneticPr fontId="1"/>
  </si>
  <si>
    <t>一般世帯数</t>
    <rPh sb="0" eb="2">
      <t>イッパン</t>
    </rPh>
    <rPh sb="2" eb="4">
      <t>セタイ</t>
    </rPh>
    <phoneticPr fontId="1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</si>
  <si>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1"/>
  </si>
  <si>
    <t>一般世帯</t>
    <rPh sb="0" eb="2">
      <t>イッパン</t>
    </rPh>
    <rPh sb="2" eb="4">
      <t>セタイ</t>
    </rPh>
    <phoneticPr fontId="1"/>
  </si>
  <si>
    <t>母子世帯</t>
    <rPh sb="0" eb="2">
      <t>ボシ</t>
    </rPh>
    <rPh sb="2" eb="4">
      <t>セタイ</t>
    </rPh>
    <phoneticPr fontId="1"/>
  </si>
  <si>
    <t>父子世帯</t>
    <rPh sb="0" eb="2">
      <t>フシ</t>
    </rPh>
    <rPh sb="2" eb="4">
      <t>セタイ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</si>
  <si>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</si>
  <si>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　　口</t>
    <rPh sb="0" eb="1">
      <t>ヒト</t>
    </rPh>
    <rPh sb="3" eb="4">
      <t>クチ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</si>
  <si>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</si>
  <si>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</si>
  <si>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旭川市</t>
    <rPh sb="0" eb="3">
      <t>アサヒカワシ</t>
    </rPh>
    <phoneticPr fontId="1"/>
  </si>
  <si>
    <t>函館市</t>
    <rPh sb="0" eb="3">
      <t>ハコダテシ</t>
    </rPh>
    <phoneticPr fontId="1"/>
  </si>
  <si>
    <t>釧路市</t>
    <rPh sb="0" eb="3">
      <t>クシロシ</t>
    </rPh>
    <phoneticPr fontId="1"/>
  </si>
  <si>
    <t>苫小牧市</t>
    <rPh sb="0" eb="4">
      <t>トマコマイシ</t>
    </rPh>
    <phoneticPr fontId="1"/>
  </si>
  <si>
    <t>帯広市</t>
    <rPh sb="0" eb="3">
      <t>オビヒロシ</t>
    </rPh>
    <phoneticPr fontId="1"/>
  </si>
  <si>
    <t>小樽市</t>
    <rPh sb="0" eb="3">
      <t>オタルシ</t>
    </rPh>
    <phoneticPr fontId="1"/>
  </si>
  <si>
    <t>北見市</t>
    <rPh sb="0" eb="3">
      <t>キタミシ</t>
    </rPh>
    <phoneticPr fontId="1"/>
  </si>
  <si>
    <t>江別市</t>
    <rPh sb="0" eb="3">
      <t>エベツシ</t>
    </rPh>
    <phoneticPr fontId="1"/>
  </si>
  <si>
    <t>人　口</t>
    <rPh sb="0" eb="1">
      <t>ヒト</t>
    </rPh>
    <rPh sb="2" eb="3">
      <t>クチ</t>
    </rPh>
    <phoneticPr fontId="1"/>
  </si>
  <si>
    <t>増減数(人)</t>
    <rPh sb="0" eb="2">
      <t>ゾウゲン</t>
    </rPh>
    <rPh sb="2" eb="3">
      <t>スウ</t>
    </rPh>
    <rPh sb="4" eb="5">
      <t>ニン</t>
    </rPh>
    <phoneticPr fontId="1"/>
  </si>
  <si>
    <t>増減率(％)</t>
    <rPh sb="0" eb="2">
      <t>ゾウゲン</t>
    </rPh>
    <rPh sb="2" eb="3">
      <t>リツ</t>
    </rPh>
    <phoneticPr fontId="1"/>
  </si>
  <si>
    <t>増　　　　　　　　　　　　　減</t>
    <rPh sb="0" eb="1">
      <t>ゾウ</t>
    </rPh>
    <rPh sb="14" eb="15">
      <t>ゲン</t>
    </rPh>
    <phoneticPr fontId="1"/>
  </si>
  <si>
    <t>人口等基本集計</t>
    <rPh sb="0" eb="2">
      <t>ジンコウ</t>
    </rPh>
    <rPh sb="2" eb="3">
      <t>トウ</t>
    </rPh>
    <rPh sb="3" eb="5">
      <t>キホン</t>
    </rPh>
    <rPh sb="5" eb="7">
      <t>シュウケイ</t>
    </rPh>
    <phoneticPr fontId="1"/>
  </si>
  <si>
    <t>（小樽市分）</t>
    <rPh sb="1" eb="4">
      <t>オタルシ</t>
    </rPh>
    <rPh sb="4" eb="5">
      <t>ブン</t>
    </rPh>
    <phoneticPr fontId="1"/>
  </si>
  <si>
    <t>小樽市　総務部　企画政策室　統計グループ</t>
    <rPh sb="0" eb="3">
      <t>オタルシ</t>
    </rPh>
    <rPh sb="4" eb="6">
      <t>ソウム</t>
    </rPh>
    <rPh sb="6" eb="7">
      <t>ブ</t>
    </rPh>
    <rPh sb="8" eb="10">
      <t>キカク</t>
    </rPh>
    <rPh sb="10" eb="12">
      <t>セイサク</t>
    </rPh>
    <rPh sb="12" eb="13">
      <t>シツ</t>
    </rPh>
    <rPh sb="14" eb="16">
      <t>トウケイ</t>
    </rPh>
    <phoneticPr fontId="1"/>
  </si>
  <si>
    <t>大正　９年</t>
    <rPh sb="0" eb="2">
      <t>タイショウ</t>
    </rPh>
    <rPh sb="4" eb="5">
      <t>ネン</t>
    </rPh>
    <phoneticPr fontId="1"/>
  </si>
  <si>
    <t>　　　１４年</t>
    <rPh sb="5" eb="6">
      <t>ネン</t>
    </rPh>
    <phoneticPr fontId="1"/>
  </si>
  <si>
    <t>昭和　５年</t>
    <rPh sb="0" eb="2">
      <t>ショウワ</t>
    </rPh>
    <rPh sb="4" eb="5">
      <t>ネン</t>
    </rPh>
    <phoneticPr fontId="1"/>
  </si>
  <si>
    <t>　　　１０年</t>
    <rPh sb="5" eb="6">
      <t>ネン</t>
    </rPh>
    <phoneticPr fontId="1"/>
  </si>
  <si>
    <t>　　　１５年</t>
    <rPh sb="5" eb="6">
      <t>ネン</t>
    </rPh>
    <phoneticPr fontId="1"/>
  </si>
  <si>
    <t>　　　２２年</t>
    <rPh sb="5" eb="6">
      <t>ネン</t>
    </rPh>
    <phoneticPr fontId="1"/>
  </si>
  <si>
    <t>　　　２５年</t>
    <rPh sb="5" eb="6">
      <t>ネン</t>
    </rPh>
    <phoneticPr fontId="1"/>
  </si>
  <si>
    <t>　　　３０年</t>
    <rPh sb="5" eb="6">
      <t>ネン</t>
    </rPh>
    <phoneticPr fontId="1"/>
  </si>
  <si>
    <t>　　　３５年</t>
    <rPh sb="5" eb="6">
      <t>ネン</t>
    </rPh>
    <phoneticPr fontId="1"/>
  </si>
  <si>
    <t>　　　４０年</t>
    <rPh sb="5" eb="6">
      <t>ネン</t>
    </rPh>
    <phoneticPr fontId="1"/>
  </si>
  <si>
    <t>　　　４５年</t>
    <rPh sb="5" eb="6">
      <t>ネン</t>
    </rPh>
    <phoneticPr fontId="1"/>
  </si>
  <si>
    <t>　　　５０年</t>
    <rPh sb="5" eb="6">
      <t>ネン</t>
    </rPh>
    <phoneticPr fontId="1"/>
  </si>
  <si>
    <t>　　　５５年</t>
    <rPh sb="5" eb="6">
      <t>ネン</t>
    </rPh>
    <phoneticPr fontId="1"/>
  </si>
  <si>
    <t>　　　６０年</t>
    <rPh sb="5" eb="6">
      <t>ネン</t>
    </rPh>
    <phoneticPr fontId="1"/>
  </si>
  <si>
    <t>平成　２年</t>
    <rPh sb="0" eb="2">
      <t>ヘイセイ</t>
    </rPh>
    <rPh sb="4" eb="5">
      <t>ネン</t>
    </rPh>
    <phoneticPr fontId="1"/>
  </si>
  <si>
    <t>　　　　　　７年</t>
    <rPh sb="7" eb="8">
      <t>ネン</t>
    </rPh>
    <phoneticPr fontId="1"/>
  </si>
  <si>
    <t>　　　１２年</t>
    <rPh sb="5" eb="6">
      <t>ネン</t>
    </rPh>
    <phoneticPr fontId="1"/>
  </si>
  <si>
    <t>　　　１７年</t>
    <rPh sb="5" eb="6">
      <t>ネン</t>
    </rPh>
    <phoneticPr fontId="1"/>
  </si>
  <si>
    <t>増減数（世帯）</t>
    <rPh sb="0" eb="2">
      <t>ゾウゲン</t>
    </rPh>
    <rPh sb="2" eb="3">
      <t>スウ</t>
    </rPh>
    <rPh sb="4" eb="6">
      <t>セタイ</t>
    </rPh>
    <phoneticPr fontId="1"/>
  </si>
  <si>
    <t>増減率（％）</t>
    <rPh sb="0" eb="2">
      <t>ゾウゲン</t>
    </rPh>
    <rPh sb="2" eb="3">
      <t>リツ</t>
    </rPh>
    <phoneticPr fontId="1"/>
  </si>
  <si>
    <t>人口</t>
    <rPh sb="0" eb="2">
      <t>ジンコウ</t>
    </rPh>
    <phoneticPr fontId="1"/>
  </si>
  <si>
    <t>増減数（人）</t>
    <rPh sb="0" eb="2">
      <t>ゾウゲン</t>
    </rPh>
    <rPh sb="2" eb="3">
      <t>スウ</t>
    </rPh>
    <rPh sb="4" eb="5">
      <t>ニン</t>
    </rPh>
    <phoneticPr fontId="1"/>
  </si>
  <si>
    <t>前回からの増減</t>
    <rPh sb="0" eb="2">
      <t>ゼンカイ</t>
    </rPh>
    <rPh sb="5" eb="7">
      <t>ゾウゲン</t>
    </rPh>
    <phoneticPr fontId="1"/>
  </si>
  <si>
    <t>第１表　年次別国勢調査世帯数及び人口</t>
    <rPh sb="0" eb="1">
      <t>ダイ</t>
    </rPh>
    <rPh sb="2" eb="3">
      <t>オモテ</t>
    </rPh>
    <rPh sb="4" eb="7">
      <t>ネンジベツ</t>
    </rPh>
    <rPh sb="7" eb="9">
      <t>コクセイ</t>
    </rPh>
    <rPh sb="9" eb="11">
      <t>チョウサ</t>
    </rPh>
    <rPh sb="11" eb="14">
      <t>セタイスウ</t>
    </rPh>
    <rPh sb="14" eb="15">
      <t>オヨ</t>
    </rPh>
    <rPh sb="16" eb="18">
      <t>ジンコウ</t>
    </rPh>
    <phoneticPr fontId="1"/>
  </si>
  <si>
    <t>第３表　年齢（３区分）、男女別人口、平均年齢及び年齢中位数</t>
    <rPh sb="0" eb="1">
      <t>ダイ</t>
    </rPh>
    <rPh sb="2" eb="3">
      <t>オモテ</t>
    </rPh>
    <rPh sb="4" eb="6">
      <t>ネンレイ</t>
    </rPh>
    <rPh sb="8" eb="10">
      <t>クブン</t>
    </rPh>
    <rPh sb="12" eb="14">
      <t>ダンジョ</t>
    </rPh>
    <rPh sb="14" eb="15">
      <t>ベツ</t>
    </rPh>
    <rPh sb="15" eb="17">
      <t>ジンコウ</t>
    </rPh>
    <rPh sb="18" eb="20">
      <t>ヘイキン</t>
    </rPh>
    <rPh sb="20" eb="22">
      <t>ネンレイ</t>
    </rPh>
    <rPh sb="22" eb="23">
      <t>オヨ</t>
    </rPh>
    <rPh sb="24" eb="26">
      <t>ネンレイ</t>
    </rPh>
    <rPh sb="26" eb="28">
      <t>チュウイ</t>
    </rPh>
    <rPh sb="28" eb="29">
      <t>カズ</t>
    </rPh>
    <phoneticPr fontId="1"/>
  </si>
  <si>
    <t>第４表　配偶関係（４区分）、男女別１５歳以上人口</t>
    <rPh sb="0" eb="1">
      <t>ダイ</t>
    </rPh>
    <rPh sb="2" eb="3">
      <t>オモテ</t>
    </rPh>
    <rPh sb="4" eb="6">
      <t>ハイグウ</t>
    </rPh>
    <rPh sb="6" eb="8">
      <t>カンケイ</t>
    </rPh>
    <rPh sb="10" eb="12">
      <t>クブン</t>
    </rPh>
    <rPh sb="14" eb="16">
      <t>ダンジョ</t>
    </rPh>
    <rPh sb="16" eb="17">
      <t>ベツ</t>
    </rPh>
    <rPh sb="19" eb="20">
      <t>サイ</t>
    </rPh>
    <rPh sb="20" eb="22">
      <t>イジョウ</t>
    </rPh>
    <rPh sb="22" eb="24">
      <t>ジンコウ</t>
    </rPh>
    <phoneticPr fontId="1"/>
  </si>
  <si>
    <t>第５表　世帯人員（１０区分）別世帯数、一般世帯人員及び１世帯当たり人員
　　　　　並びに施設等の世帯の種類（６区分）別世帯数</t>
    <rPh sb="0" eb="1">
      <t>ダイ</t>
    </rPh>
    <rPh sb="2" eb="3">
      <t>オモテ</t>
    </rPh>
    <rPh sb="4" eb="6">
      <t>セタイ</t>
    </rPh>
    <rPh sb="6" eb="8">
      <t>ジンイン</t>
    </rPh>
    <rPh sb="11" eb="13">
      <t>クブン</t>
    </rPh>
    <rPh sb="14" eb="15">
      <t>ベツ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5" eb="26">
      <t>オヨ</t>
    </rPh>
    <rPh sb="28" eb="30">
      <t>セタイ</t>
    </rPh>
    <rPh sb="30" eb="31">
      <t>ア</t>
    </rPh>
    <rPh sb="33" eb="35">
      <t>ジンイン</t>
    </rPh>
    <rPh sb="41" eb="42">
      <t>ナラ</t>
    </rPh>
    <rPh sb="44" eb="46">
      <t>シセツ</t>
    </rPh>
    <rPh sb="46" eb="47">
      <t>トウ</t>
    </rPh>
    <rPh sb="48" eb="50">
      <t>セタイ</t>
    </rPh>
    <rPh sb="51" eb="53">
      <t>シュルイ</t>
    </rPh>
    <rPh sb="55" eb="57">
      <t>クブン</t>
    </rPh>
    <rPh sb="58" eb="59">
      <t>ベツ</t>
    </rPh>
    <rPh sb="59" eb="62">
      <t>セタイスウ</t>
    </rPh>
    <phoneticPr fontId="1"/>
  </si>
  <si>
    <t>数（世帯・人）</t>
    <rPh sb="0" eb="1">
      <t>スウ</t>
    </rPh>
    <rPh sb="2" eb="4">
      <t>セタイ</t>
    </rPh>
    <rPh sb="5" eb="6">
      <t>ニン</t>
    </rPh>
    <phoneticPr fontId="1"/>
  </si>
  <si>
    <t>朝里村  4,555人、高島町  6,279人、塩谷村  5,811人</t>
    <rPh sb="0" eb="2">
      <t>アサリ</t>
    </rPh>
    <rPh sb="2" eb="3">
      <t>ムラ</t>
    </rPh>
    <rPh sb="10" eb="11">
      <t>ニン</t>
    </rPh>
    <rPh sb="12" eb="14">
      <t>タカシマ</t>
    </rPh>
    <rPh sb="14" eb="15">
      <t>マチ</t>
    </rPh>
    <rPh sb="22" eb="23">
      <t>ニン</t>
    </rPh>
    <rPh sb="24" eb="26">
      <t>シオヤ</t>
    </rPh>
    <rPh sb="26" eb="27">
      <t>ムラ</t>
    </rPh>
    <rPh sb="34" eb="35">
      <t>ニン</t>
    </rPh>
    <phoneticPr fontId="1"/>
  </si>
  <si>
    <t>朝里村  5,116人、高島町  7,521人、塩谷村  5,927人</t>
    <rPh sb="0" eb="2">
      <t>アサリ</t>
    </rPh>
    <rPh sb="2" eb="3">
      <t>ムラ</t>
    </rPh>
    <rPh sb="10" eb="11">
      <t>ニン</t>
    </rPh>
    <rPh sb="12" eb="14">
      <t>タカシマ</t>
    </rPh>
    <rPh sb="14" eb="15">
      <t>マチ</t>
    </rPh>
    <rPh sb="22" eb="23">
      <t>ニン</t>
    </rPh>
    <rPh sb="24" eb="26">
      <t>シオヤ</t>
    </rPh>
    <rPh sb="26" eb="27">
      <t>ムラ</t>
    </rPh>
    <rPh sb="34" eb="35">
      <t>ニン</t>
    </rPh>
    <phoneticPr fontId="1"/>
  </si>
  <si>
    <t>朝里村  5,411人、高島町  8,756人、塩谷村  6,195人</t>
    <rPh sb="0" eb="2">
      <t>アサリ</t>
    </rPh>
    <rPh sb="2" eb="3">
      <t>ムラ</t>
    </rPh>
    <rPh sb="10" eb="11">
      <t>ニン</t>
    </rPh>
    <rPh sb="12" eb="14">
      <t>タカシマ</t>
    </rPh>
    <rPh sb="14" eb="15">
      <t>マチ</t>
    </rPh>
    <rPh sb="22" eb="23">
      <t>ニン</t>
    </rPh>
    <rPh sb="24" eb="26">
      <t>シオヤ</t>
    </rPh>
    <rPh sb="26" eb="27">
      <t>ムラ</t>
    </rPh>
    <rPh sb="34" eb="35">
      <t>ニン</t>
    </rPh>
    <phoneticPr fontId="1"/>
  </si>
  <si>
    <t>朝里村  6,076人、高島町  8,502人、塩谷村  6,242人</t>
    <rPh sb="0" eb="2">
      <t>アサリ</t>
    </rPh>
    <rPh sb="2" eb="3">
      <t>ムラ</t>
    </rPh>
    <rPh sb="10" eb="11">
      <t>ニン</t>
    </rPh>
    <rPh sb="12" eb="14">
      <t>タカシマ</t>
    </rPh>
    <rPh sb="14" eb="15">
      <t>マチ</t>
    </rPh>
    <rPh sb="22" eb="23">
      <t>ニン</t>
    </rPh>
    <rPh sb="24" eb="26">
      <t>シオヤ</t>
    </rPh>
    <rPh sb="26" eb="27">
      <t>ムラ</t>
    </rPh>
    <rPh sb="34" eb="35">
      <t>ニン</t>
    </rPh>
    <phoneticPr fontId="1"/>
  </si>
  <si>
    <t>塩谷村  8,167人</t>
    <rPh sb="0" eb="2">
      <t>シオヤ</t>
    </rPh>
    <rPh sb="2" eb="3">
      <t>ムラ</t>
    </rPh>
    <rPh sb="10" eb="11">
      <t>ニン</t>
    </rPh>
    <phoneticPr fontId="1"/>
  </si>
  <si>
    <t>塩谷村  7,965人</t>
    <rPh sb="0" eb="2">
      <t>シオヤ</t>
    </rPh>
    <rPh sb="2" eb="3">
      <t>ムラ</t>
    </rPh>
    <rPh sb="10" eb="11">
      <t>ニン</t>
    </rPh>
    <phoneticPr fontId="1"/>
  </si>
  <si>
    <t>塩谷村  5,733人</t>
    <rPh sb="0" eb="2">
      <t>シオヤ</t>
    </rPh>
    <rPh sb="2" eb="3">
      <t>ムラ</t>
    </rPh>
    <rPh sb="10" eb="11">
      <t>ニン</t>
    </rPh>
    <phoneticPr fontId="1"/>
  </si>
  <si>
    <t>塩谷村  8,385人</t>
    <rPh sb="0" eb="2">
      <t>シオヤ</t>
    </rPh>
    <rPh sb="2" eb="3">
      <t>ムラ</t>
    </rPh>
    <rPh sb="10" eb="11">
      <t>ニン</t>
    </rPh>
    <phoneticPr fontId="1"/>
  </si>
  <si>
    <t>備　　　　　　　　　考</t>
    <rPh sb="0" eb="1">
      <t>ソナエ</t>
    </rPh>
    <rPh sb="10" eb="11">
      <t>コウ</t>
    </rPh>
    <phoneticPr fontId="1"/>
  </si>
  <si>
    <t>１世帯当たりの人員</t>
    <rPh sb="1" eb="3">
      <t>セタイ</t>
    </rPh>
    <rPh sb="3" eb="4">
      <t>ア</t>
    </rPh>
    <rPh sb="7" eb="9">
      <t>ジンイン</t>
    </rPh>
    <phoneticPr fontId="1"/>
  </si>
  <si>
    <t>構成比(%)</t>
    <rPh sb="0" eb="3">
      <t>コウセイヒ</t>
    </rPh>
    <phoneticPr fontId="1"/>
  </si>
  <si>
    <t>高齢単身世帯</t>
    <rPh sb="0" eb="2">
      <t>コウレイ</t>
    </rPh>
    <rPh sb="2" eb="4">
      <t>タンシン</t>
    </rPh>
    <rPh sb="4" eb="6">
      <t>セタイ</t>
    </rPh>
    <phoneticPr fontId="1"/>
  </si>
  <si>
    <t>２．数値の単位未満及び指数等の算出方法は、四捨五入を原則としたため、合計数値とその内訳の累計値とは一致しない場合があります。</t>
    <rPh sb="2" eb="4">
      <t>スウチ</t>
    </rPh>
    <rPh sb="5" eb="7">
      <t>タンイ</t>
    </rPh>
    <rPh sb="7" eb="9">
      <t>ミマン</t>
    </rPh>
    <rPh sb="9" eb="10">
      <t>オヨ</t>
    </rPh>
    <rPh sb="11" eb="13">
      <t>シスウ</t>
    </rPh>
    <rPh sb="13" eb="14">
      <t>トウ</t>
    </rPh>
    <rPh sb="15" eb="17">
      <t>サンシュツ</t>
    </rPh>
    <rPh sb="17" eb="19">
      <t>ホウホウ</t>
    </rPh>
    <rPh sb="21" eb="25">
      <t>シシャゴニュウ</t>
    </rPh>
    <rPh sb="26" eb="28">
      <t>ゲンソク</t>
    </rPh>
    <rPh sb="34" eb="36">
      <t>ゴウケイ</t>
    </rPh>
    <rPh sb="36" eb="38">
      <t>スウチ</t>
    </rPh>
    <rPh sb="41" eb="43">
      <t>ウチワケ</t>
    </rPh>
    <rPh sb="44" eb="46">
      <t>ルイケイ</t>
    </rPh>
    <rPh sb="46" eb="47">
      <t>チ</t>
    </rPh>
    <rPh sb="49" eb="51">
      <t>イッチ</t>
    </rPh>
    <rPh sb="54" eb="56">
      <t>バアイ</t>
    </rPh>
    <phoneticPr fontId="1"/>
  </si>
  <si>
    <t>１．統計表中の「－」は該当数字がないもの、「０．０」は単位未満の数、「△」は負数（マイナス）又は減少したものを示します。</t>
    <rPh sb="2" eb="4">
      <t>トウケイ</t>
    </rPh>
    <rPh sb="4" eb="5">
      <t>ヒョウ</t>
    </rPh>
    <rPh sb="5" eb="6">
      <t>ナカ</t>
    </rPh>
    <rPh sb="11" eb="13">
      <t>ガイトウ</t>
    </rPh>
    <rPh sb="13" eb="15">
      <t>スウジ</t>
    </rPh>
    <rPh sb="27" eb="29">
      <t>タンイ</t>
    </rPh>
    <rPh sb="29" eb="31">
      <t>ミマン</t>
    </rPh>
    <rPh sb="32" eb="33">
      <t>スウ</t>
    </rPh>
    <rPh sb="38" eb="40">
      <t>フスウ</t>
    </rPh>
    <rPh sb="46" eb="47">
      <t>マタ</t>
    </rPh>
    <rPh sb="48" eb="50">
      <t>ゲンショウ</t>
    </rPh>
    <rPh sb="55" eb="56">
      <t>シメ</t>
    </rPh>
    <phoneticPr fontId="1"/>
  </si>
  <si>
    <t>　　　２７年</t>
    <rPh sb="5" eb="6">
      <t>ネン</t>
    </rPh>
    <phoneticPr fontId="1"/>
  </si>
  <si>
    <t>平成２７年</t>
    <rPh sb="0" eb="2">
      <t>ヘイセイ</t>
    </rPh>
    <rPh sb="4" eb="5">
      <t>ネン</t>
    </rPh>
    <phoneticPr fontId="1"/>
  </si>
  <si>
    <t>平　　成　　２７　　年</t>
    <rPh sb="0" eb="1">
      <t>ヒラ</t>
    </rPh>
    <rPh sb="3" eb="4">
      <t>シゲル</t>
    </rPh>
    <rPh sb="10" eb="11">
      <t>ネン</t>
    </rPh>
    <phoneticPr fontId="1"/>
  </si>
  <si>
    <t>平成２７年</t>
    <rPh sb="0" eb="1">
      <t>ヒラ</t>
    </rPh>
    <rPh sb="1" eb="2">
      <t>シゲル</t>
    </rPh>
    <rPh sb="4" eb="5">
      <t>ネン</t>
    </rPh>
    <phoneticPr fontId="1"/>
  </si>
  <si>
    <t>参考表　道内主要都市の増減</t>
    <rPh sb="0" eb="2">
      <t>サンコウ</t>
    </rPh>
    <rPh sb="2" eb="3">
      <t>ヒョウ</t>
    </rPh>
    <rPh sb="4" eb="6">
      <t>ドウナイ</t>
    </rPh>
    <rPh sb="6" eb="8">
      <t>シュヨウ</t>
    </rPh>
    <rPh sb="8" eb="10">
      <t>トシ</t>
    </rPh>
    <rPh sb="11" eb="13">
      <t>ゾウゲン</t>
    </rPh>
    <phoneticPr fontId="1"/>
  </si>
  <si>
    <t>平　成　２７　年</t>
    <rPh sb="0" eb="1">
      <t>ヒラ</t>
    </rPh>
    <rPh sb="2" eb="3">
      <t>シゲル</t>
    </rPh>
    <rPh sb="7" eb="8">
      <t>ネン</t>
    </rPh>
    <phoneticPr fontId="1"/>
  </si>
  <si>
    <t xml:space="preserve">        利用上の注意</t>
    <rPh sb="8" eb="11">
      <t>リヨウジョウ</t>
    </rPh>
    <rPh sb="12" eb="14">
      <t>チュウイ</t>
    </rPh>
    <phoneticPr fontId="1"/>
  </si>
  <si>
    <t>インド</t>
    <phoneticPr fontId="1"/>
  </si>
  <si>
    <t>注）　「備考」欄の朝里村、高島町及び塩谷村の人数は、それぞれ合併前の当該町村の人口で、「小樽市」の人口には含まれていない。</t>
    <rPh sb="0" eb="1">
      <t>チュウ</t>
    </rPh>
    <rPh sb="4" eb="6">
      <t>ビコウ</t>
    </rPh>
    <rPh sb="7" eb="8">
      <t>ラン</t>
    </rPh>
    <rPh sb="9" eb="10">
      <t>アサ</t>
    </rPh>
    <rPh sb="10" eb="12">
      <t>サトムラ</t>
    </rPh>
    <rPh sb="13" eb="16">
      <t>タカジマチョウ</t>
    </rPh>
    <rPh sb="16" eb="17">
      <t>オヨ</t>
    </rPh>
    <rPh sb="18" eb="20">
      <t>シオタニ</t>
    </rPh>
    <rPh sb="20" eb="21">
      <t>ムラ</t>
    </rPh>
    <rPh sb="22" eb="24">
      <t>ニンズウ</t>
    </rPh>
    <rPh sb="30" eb="32">
      <t>ガッペイ</t>
    </rPh>
    <rPh sb="32" eb="33">
      <t>マエ</t>
    </rPh>
    <rPh sb="34" eb="36">
      <t>トウガイ</t>
    </rPh>
    <rPh sb="36" eb="38">
      <t>マチムラ</t>
    </rPh>
    <rPh sb="39" eb="41">
      <t>ジンコウ</t>
    </rPh>
    <rPh sb="44" eb="47">
      <t>オタルシ</t>
    </rPh>
    <rPh sb="49" eb="51">
      <t>ジンコウ</t>
    </rPh>
    <rPh sb="53" eb="54">
      <t>フク</t>
    </rPh>
    <phoneticPr fontId="1"/>
  </si>
  <si>
    <t>　注）　構成比は、分母から「年齢不詳」を除いて算出</t>
    <rPh sb="1" eb="2">
      <t>チュウ</t>
    </rPh>
    <rPh sb="4" eb="7">
      <t>コウセイヒ</t>
    </rPh>
    <rPh sb="9" eb="11">
      <t>ブンボ</t>
    </rPh>
    <rPh sb="14" eb="16">
      <t>ネンレイ</t>
    </rPh>
    <rPh sb="16" eb="18">
      <t>フショウ</t>
    </rPh>
    <rPh sb="20" eb="21">
      <t>ノゾ</t>
    </rPh>
    <rPh sb="23" eb="25">
      <t>サンシュツ</t>
    </rPh>
    <phoneticPr fontId="1"/>
  </si>
  <si>
    <t>　注）　構成比は、分母から「不詳」を除いて算出</t>
    <rPh sb="1" eb="2">
      <t>チュウ</t>
    </rPh>
    <rPh sb="4" eb="7">
      <t>コウセイヒ</t>
    </rPh>
    <rPh sb="9" eb="11">
      <t>ブンボ</t>
    </rPh>
    <rPh sb="14" eb="16">
      <t>フショウ</t>
    </rPh>
    <rPh sb="18" eb="19">
      <t>ノゾ</t>
    </rPh>
    <rPh sb="21" eb="23">
      <t>サンシュツ</t>
    </rPh>
    <phoneticPr fontId="1"/>
  </si>
  <si>
    <t>第２表　世帯の種類（２区分）別世帯数、男女別人口、人口性比、１世帯当たり人員及び人口密度</t>
    <rPh sb="0" eb="1">
      <t>ダイ</t>
    </rPh>
    <rPh sb="2" eb="3">
      <t>オモテ</t>
    </rPh>
    <rPh sb="4" eb="6">
      <t>セタイ</t>
    </rPh>
    <rPh sb="7" eb="9">
      <t>シュルイ</t>
    </rPh>
    <rPh sb="11" eb="13">
      <t>クブン</t>
    </rPh>
    <rPh sb="14" eb="15">
      <t>ベツ</t>
    </rPh>
    <rPh sb="15" eb="18">
      <t>セタイスウ</t>
    </rPh>
    <rPh sb="19" eb="21">
      <t>ダンジョ</t>
    </rPh>
    <rPh sb="21" eb="22">
      <t>ベツ</t>
    </rPh>
    <rPh sb="22" eb="24">
      <t>ジンコウ</t>
    </rPh>
    <rPh sb="25" eb="27">
      <t>ジンコウ</t>
    </rPh>
    <rPh sb="27" eb="29">
      <t>セイヒ</t>
    </rPh>
    <rPh sb="31" eb="33">
      <t>セタイ</t>
    </rPh>
    <rPh sb="33" eb="34">
      <t>ア</t>
    </rPh>
    <rPh sb="36" eb="38">
      <t>ジンイン</t>
    </rPh>
    <rPh sb="38" eb="39">
      <t>オヨ</t>
    </rPh>
    <rPh sb="40" eb="42">
      <t>ジンコウ</t>
    </rPh>
    <rPh sb="42" eb="44">
      <t>ミツド</t>
    </rPh>
    <phoneticPr fontId="1"/>
  </si>
  <si>
    <t>千歳市</t>
    <rPh sb="0" eb="3">
      <t>チトセシ</t>
    </rPh>
    <phoneticPr fontId="1"/>
  </si>
  <si>
    <t>第７表　国籍（１２区分）、男女別外国人数</t>
    <rPh sb="0" eb="1">
      <t>ダイ</t>
    </rPh>
    <rPh sb="2" eb="3">
      <t>オモテ</t>
    </rPh>
    <rPh sb="4" eb="6">
      <t>コクセキ</t>
    </rPh>
    <rPh sb="9" eb="11">
      <t>クブン</t>
    </rPh>
    <rPh sb="13" eb="15">
      <t>ダンジョ</t>
    </rPh>
    <rPh sb="15" eb="16">
      <t>ベツ</t>
    </rPh>
    <rPh sb="16" eb="18">
      <t>ガイコク</t>
    </rPh>
    <rPh sb="18" eb="19">
      <t>ジン</t>
    </rPh>
    <rPh sb="19" eb="20">
      <t>スウ</t>
    </rPh>
    <phoneticPr fontId="1"/>
  </si>
  <si>
    <t>-</t>
    <phoneticPr fontId="1"/>
  </si>
  <si>
    <t>令和２年　国勢調査</t>
    <rPh sb="0" eb="2">
      <t>レイワ</t>
    </rPh>
    <rPh sb="3" eb="4">
      <t>ネン</t>
    </rPh>
    <rPh sb="5" eb="7">
      <t>コクセイ</t>
    </rPh>
    <rPh sb="7" eb="9">
      <t>チョウサ</t>
    </rPh>
    <phoneticPr fontId="1"/>
  </si>
  <si>
    <t>令和　２年</t>
    <rPh sb="0" eb="2">
      <t>レイワ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</si>
  <si>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</si>
  <si>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令　　和　　２　　年</t>
    <rPh sb="0" eb="1">
      <t>レイ</t>
    </rPh>
    <rPh sb="3" eb="4">
      <t>ワ</t>
    </rPh>
    <rPh sb="9" eb="10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</si>
  <si>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</si>
  <si>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第６表　世帯の家族類型（１６区分）別一般世帯数及び一般世帯人員数（母子世帯、父子世帯、３世代世帯、６５歳以上親族のいる世帯、高齢単身世帯、
　　　　  高齢夫婦世帯及び住宅に住む世帯－特掲）</t>
    <rPh sb="0" eb="1">
      <t>ダイ</t>
    </rPh>
    <rPh sb="2" eb="3">
      <t>オモテ</t>
    </rPh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3" eb="24">
      <t>オヨ</t>
    </rPh>
    <rPh sb="25" eb="27">
      <t>イッパン</t>
    </rPh>
    <rPh sb="27" eb="29">
      <t>セタイ</t>
    </rPh>
    <rPh sb="29" eb="31">
      <t>ジンイン</t>
    </rPh>
    <rPh sb="31" eb="32">
      <t>カズ</t>
    </rPh>
    <rPh sb="33" eb="35">
      <t>ボシ</t>
    </rPh>
    <rPh sb="35" eb="37">
      <t>セタイ</t>
    </rPh>
    <rPh sb="38" eb="40">
      <t>フシ</t>
    </rPh>
    <rPh sb="40" eb="42">
      <t>セタイ</t>
    </rPh>
    <rPh sb="44" eb="46">
      <t>セダイ</t>
    </rPh>
    <rPh sb="46" eb="48">
      <t>セタイ</t>
    </rPh>
    <rPh sb="51" eb="52">
      <t>サイ</t>
    </rPh>
    <rPh sb="52" eb="54">
      <t>イジョウ</t>
    </rPh>
    <rPh sb="54" eb="56">
      <t>シンゾク</t>
    </rPh>
    <rPh sb="59" eb="61">
      <t>セタイ</t>
    </rPh>
    <rPh sb="62" eb="64">
      <t>コウレイ</t>
    </rPh>
    <rPh sb="64" eb="66">
      <t>タンシン</t>
    </rPh>
    <rPh sb="66" eb="68">
      <t>セタイ</t>
    </rPh>
    <rPh sb="76" eb="78">
      <t>コウレイ</t>
    </rPh>
    <rPh sb="78" eb="80">
      <t>フウフ</t>
    </rPh>
    <rPh sb="80" eb="82">
      <t>セタイ</t>
    </rPh>
    <rPh sb="82" eb="83">
      <t>オヨ</t>
    </rPh>
    <rPh sb="84" eb="86">
      <t>ジュウタク</t>
    </rPh>
    <rPh sb="87" eb="88">
      <t>ス</t>
    </rPh>
    <rPh sb="89" eb="91">
      <t>セタイ</t>
    </rPh>
    <rPh sb="92" eb="93">
      <t>トク</t>
    </rPh>
    <rPh sb="93" eb="94">
      <t>ケイ</t>
    </rPh>
    <phoneticPr fontId="1"/>
  </si>
  <si>
    <t>１）令和２年から国籍に「ネパール」を追加</t>
    <rPh sb="2" eb="4">
      <t>レイワ</t>
    </rPh>
    <rPh sb="5" eb="6">
      <t>ネン</t>
    </rPh>
    <rPh sb="8" eb="10">
      <t>コクセキ</t>
    </rPh>
    <rPh sb="18" eb="20">
      <t>ツイカ</t>
    </rPh>
    <phoneticPr fontId="1"/>
  </si>
  <si>
    <t>ネパール</t>
    <phoneticPr fontId="1"/>
  </si>
  <si>
    <t>６５歳以上世帯員がいる世帯</t>
    <rPh sb="2" eb="3">
      <t>サイ</t>
    </rPh>
    <rPh sb="3" eb="4">
      <t>イ</t>
    </rPh>
    <rPh sb="4" eb="5">
      <t>ウエ</t>
    </rPh>
    <rPh sb="5" eb="8">
      <t>セタイイン</t>
    </rPh>
    <rPh sb="11" eb="13">
      <t>セタイ</t>
    </rPh>
    <phoneticPr fontId="1"/>
  </si>
  <si>
    <t>令和３年１２月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</si>
</sst>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#,##0.0_ "/>
    <numFmt numFmtId="178" formatCode="#,##0.0;&quot;△ &quot;#,##0.0"/>
    <numFmt numFmtId="179" formatCode="#,##0.00;&quot;△ &quot;#,##0.00"/>
    <numFmt numFmtId="180" formatCode="0.00;&quot;△ &quot;0.00"/>
    <numFmt numFmtId="181" formatCode="0.0_);[Red]\(0.0\)"/>
    <numFmt numFmtId="182" formatCode="#,##0;\-#,##0;\-"/>
    <numFmt numFmtId="183" formatCode="0.0;&quot;△ &quot;0.0"/>
    <numFmt numFmtId="184" formatCode="#,##0.0;[Red]\-#,##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24"/>
      <color theme="1"/>
      <name val="ＭＳ Ｐゴシック"/>
      <family val="2"/>
      <charset val="128"/>
      <scheme val="minor"/>
    </font>
    <font>
      <sz val="36"/>
      <color theme="1"/>
      <name val="ＭＳ Ｐ明朝"/>
      <family val="1"/>
      <charset val="128"/>
    </font>
    <font>
      <sz val="3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 diagonalUp="1"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/>
      <top style="medium">
        <color auto="1"/>
      </top>
      <bottom style="dotted">
        <color auto="1"/>
      </bottom>
      <diagonal/>
    </border>
    <border diagonalUp="1">
      <left style="dotted">
        <color auto="1"/>
      </left>
      <right/>
      <top style="medium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hair">
        <color auto="1"/>
      </diagonal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hair">
        <color auto="1"/>
      </left>
      <right style="dotted">
        <color auto="1"/>
      </right>
      <top style="dotted">
        <color auto="1"/>
      </top>
      <bottom style="medium">
        <color auto="1"/>
      </bottom>
      <diagonal style="hair">
        <color auto="1"/>
      </diagonal>
    </border>
    <border diagonalUp="1"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 style="hair">
        <color auto="1"/>
      </diagonal>
    </border>
    <border diagonalUp="1"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 style="hair">
        <color auto="1"/>
      </diagonal>
    </border>
    <border diagonalUp="1"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 style="hair">
        <color auto="1"/>
      </diagonal>
    </border>
    <border diagonalUp="1"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 style="hair">
        <color auto="1"/>
      </diagonal>
    </border>
    <border diagonalUp="1">
      <left style="hair">
        <color auto="1"/>
      </left>
      <right style="dotted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 diagonalUp="1"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 style="hair">
        <color auto="1"/>
      </diagonal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dotted">
        <color auto="1"/>
      </right>
      <top style="dotted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 style="thin">
        <color auto="1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dotted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dotted">
        <color auto="1"/>
      </top>
      <bottom style="hair">
        <color indexed="64"/>
      </bottom>
      <diagonal/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 diagonalUp="1"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dotted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42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176" fontId="2" fillId="0" borderId="36" xfId="0" applyNumberFormat="1" applyFont="1" applyBorder="1">
      <alignment vertical="center"/>
    </xf>
    <xf numFmtId="176" fontId="3" fillId="0" borderId="43" xfId="0" applyNumberFormat="1" applyFont="1" applyBorder="1">
      <alignment vertical="center"/>
    </xf>
    <xf numFmtId="178" fontId="2" fillId="0" borderId="57" xfId="0" applyNumberFormat="1" applyFont="1" applyBorder="1">
      <alignment vertical="center"/>
    </xf>
    <xf numFmtId="178" fontId="2" fillId="0" borderId="4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8" fontId="6" fillId="0" borderId="37" xfId="0" applyNumberFormat="1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9" xfId="0" applyFont="1" applyBorder="1" applyAlignment="1">
      <alignment horizontal="distributed" vertical="center"/>
    </xf>
    <xf numFmtId="0" fontId="4" fillId="0" borderId="78" xfId="0" applyFont="1" applyBorder="1" applyAlignment="1">
      <alignment horizontal="distributed" vertical="center"/>
    </xf>
    <xf numFmtId="0" fontId="4" fillId="0" borderId="80" xfId="0" applyFont="1" applyBorder="1">
      <alignment vertical="center"/>
    </xf>
    <xf numFmtId="0" fontId="4" fillId="0" borderId="79" xfId="0" applyFont="1" applyBorder="1" applyAlignment="1">
      <alignment vertical="center" wrapText="1"/>
    </xf>
    <xf numFmtId="0" fontId="4" fillId="0" borderId="81" xfId="0" applyFont="1" applyBorder="1" applyAlignment="1">
      <alignment horizontal="distributed" vertical="center"/>
    </xf>
    <xf numFmtId="0" fontId="4" fillId="0" borderId="50" xfId="0" applyFont="1" applyBorder="1" applyAlignment="1">
      <alignment horizontal="center" vertical="center"/>
    </xf>
    <xf numFmtId="176" fontId="3" fillId="0" borderId="85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8" fontId="2" fillId="0" borderId="52" xfId="0" applyNumberFormat="1" applyFont="1" applyBorder="1">
      <alignment vertical="center"/>
    </xf>
    <xf numFmtId="178" fontId="2" fillId="0" borderId="83" xfId="0" applyNumberFormat="1" applyFont="1" applyBorder="1">
      <alignment vertical="center"/>
    </xf>
    <xf numFmtId="178" fontId="2" fillId="0" borderId="84" xfId="0" applyNumberFormat="1" applyFont="1" applyBorder="1">
      <alignment vertical="center"/>
    </xf>
    <xf numFmtId="176" fontId="2" fillId="0" borderId="9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61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85" xfId="0" applyNumberFormat="1" applyFont="1" applyBorder="1">
      <alignment vertical="center"/>
    </xf>
    <xf numFmtId="176" fontId="2" fillId="0" borderId="82" xfId="0" applyNumberFormat="1" applyFont="1" applyBorder="1">
      <alignment vertical="center"/>
    </xf>
    <xf numFmtId="176" fontId="2" fillId="0" borderId="92" xfId="0" applyNumberFormat="1" applyFont="1" applyBorder="1">
      <alignment vertical="center"/>
    </xf>
    <xf numFmtId="176" fontId="2" fillId="0" borderId="94" xfId="0" applyNumberFormat="1" applyFont="1" applyBorder="1">
      <alignment vertical="center"/>
    </xf>
    <xf numFmtId="0" fontId="4" fillId="0" borderId="70" xfId="0" applyFont="1" applyBorder="1" applyAlignment="1">
      <alignment horizontal="distributed"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8" fontId="2" fillId="0" borderId="26" xfId="0" applyNumberFormat="1" applyFont="1" applyBorder="1">
      <alignment vertical="center"/>
    </xf>
    <xf numFmtId="0" fontId="4" fillId="0" borderId="66" xfId="0" applyFont="1" applyBorder="1" applyAlignment="1">
      <alignment horizontal="distributed" vertical="center"/>
    </xf>
    <xf numFmtId="0" fontId="4" fillId="0" borderId="97" xfId="0" applyFont="1" applyBorder="1">
      <alignment vertical="center"/>
    </xf>
    <xf numFmtId="0" fontId="4" fillId="0" borderId="98" xfId="0" applyFont="1" applyBorder="1">
      <alignment vertical="center"/>
    </xf>
    <xf numFmtId="0" fontId="4" fillId="0" borderId="99" xfId="0" applyFont="1" applyBorder="1" applyAlignment="1">
      <alignment horizontal="center" vertical="center"/>
    </xf>
    <xf numFmtId="178" fontId="2" fillId="0" borderId="103" xfId="0" applyNumberFormat="1" applyFont="1" applyBorder="1">
      <alignment vertical="center"/>
    </xf>
    <xf numFmtId="178" fontId="2" fillId="0" borderId="105" xfId="0" applyNumberFormat="1" applyFont="1" applyBorder="1">
      <alignment vertical="center"/>
    </xf>
    <xf numFmtId="178" fontId="3" fillId="0" borderId="105" xfId="0" applyNumberFormat="1" applyFont="1" applyBorder="1">
      <alignment vertical="center"/>
    </xf>
    <xf numFmtId="178" fontId="3" fillId="0" borderId="103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2" fillId="0" borderId="91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61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center" vertical="center" shrinkToFit="1"/>
    </xf>
    <xf numFmtId="178" fontId="2" fillId="0" borderId="96" xfId="0" applyNumberFormat="1" applyFont="1" applyBorder="1">
      <alignment vertical="center"/>
    </xf>
    <xf numFmtId="178" fontId="2" fillId="0" borderId="100" xfId="0" applyNumberFormat="1" applyFont="1" applyBorder="1">
      <alignment vertical="center"/>
    </xf>
    <xf numFmtId="178" fontId="2" fillId="0" borderId="95" xfId="0" applyNumberFormat="1" applyFont="1" applyBorder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2" fillId="0" borderId="111" xfId="0" applyFont="1" applyBorder="1" applyAlignment="1">
      <alignment horizontal="center" vertical="center"/>
    </xf>
    <xf numFmtId="176" fontId="2" fillId="0" borderId="76" xfId="0" applyNumberFormat="1" applyFont="1" applyBorder="1">
      <alignment vertical="center"/>
    </xf>
    <xf numFmtId="176" fontId="2" fillId="0" borderId="112" xfId="0" applyNumberFormat="1" applyFont="1" applyBorder="1">
      <alignment vertical="center"/>
    </xf>
    <xf numFmtId="176" fontId="2" fillId="0" borderId="113" xfId="0" applyNumberFormat="1" applyFont="1" applyBorder="1">
      <alignment vertical="center"/>
    </xf>
    <xf numFmtId="176" fontId="2" fillId="0" borderId="114" xfId="0" applyNumberFormat="1" applyFont="1" applyBorder="1">
      <alignment vertical="center"/>
    </xf>
    <xf numFmtId="176" fontId="2" fillId="0" borderId="109" xfId="0" applyNumberFormat="1" applyFont="1" applyBorder="1">
      <alignment vertical="center"/>
    </xf>
    <xf numFmtId="176" fontId="2" fillId="0" borderId="115" xfId="0" applyNumberFormat="1" applyFont="1" applyBorder="1">
      <alignment vertical="center"/>
    </xf>
    <xf numFmtId="176" fontId="2" fillId="0" borderId="116" xfId="0" applyNumberFormat="1" applyFont="1" applyBorder="1">
      <alignment vertical="center"/>
    </xf>
    <xf numFmtId="0" fontId="4" fillId="0" borderId="110" xfId="0" applyFont="1" applyBorder="1" applyAlignment="1">
      <alignment horizontal="center" vertical="center"/>
    </xf>
    <xf numFmtId="178" fontId="2" fillId="0" borderId="117" xfId="0" applyNumberFormat="1" applyFont="1" applyBorder="1">
      <alignment vertical="center"/>
    </xf>
    <xf numFmtId="178" fontId="2" fillId="0" borderId="118" xfId="0" applyNumberFormat="1" applyFont="1" applyBorder="1">
      <alignment vertical="center"/>
    </xf>
    <xf numFmtId="178" fontId="2" fillId="0" borderId="119" xfId="0" applyNumberFormat="1" applyFont="1" applyBorder="1">
      <alignment vertical="center"/>
    </xf>
    <xf numFmtId="178" fontId="2" fillId="0" borderId="79" xfId="0" applyNumberFormat="1" applyFont="1" applyBorder="1">
      <alignment vertical="center"/>
    </xf>
    <xf numFmtId="178" fontId="2" fillId="0" borderId="81" xfId="0" applyNumberFormat="1" applyFont="1" applyBorder="1">
      <alignment vertical="center"/>
    </xf>
    <xf numFmtId="178" fontId="2" fillId="0" borderId="120" xfId="0" applyNumberFormat="1" applyFont="1" applyBorder="1">
      <alignment vertical="center"/>
    </xf>
    <xf numFmtId="178" fontId="2" fillId="0" borderId="110" xfId="0" applyNumberFormat="1" applyFont="1" applyBorder="1">
      <alignment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7" fillId="0" borderId="0" xfId="0" applyFont="1" applyFill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78" fontId="6" fillId="0" borderId="37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78" fontId="4" fillId="0" borderId="49" xfId="0" applyNumberFormat="1" applyFont="1" applyFill="1" applyBorder="1" applyAlignment="1">
      <alignment horizontal="center" vertical="center" shrinkToFit="1"/>
    </xf>
    <xf numFmtId="176" fontId="3" fillId="0" borderId="52" xfId="0" applyNumberFormat="1" applyFont="1" applyFill="1" applyBorder="1">
      <alignment vertical="center"/>
    </xf>
    <xf numFmtId="176" fontId="3" fillId="0" borderId="53" xfId="0" applyNumberFormat="1" applyFont="1" applyFill="1" applyBorder="1">
      <alignment vertical="center"/>
    </xf>
    <xf numFmtId="178" fontId="3" fillId="0" borderId="54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2" fillId="0" borderId="54" xfId="0" applyNumberFormat="1" applyFont="1" applyFill="1" applyBorder="1">
      <alignment vertical="center"/>
    </xf>
    <xf numFmtId="176" fontId="2" fillId="0" borderId="51" xfId="0" applyNumberFormat="1" applyFont="1" applyFill="1" applyBorder="1">
      <alignment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center" vertical="center"/>
    </xf>
    <xf numFmtId="176" fontId="3" fillId="0" borderId="46" xfId="0" applyNumberFormat="1" applyFont="1" applyFill="1" applyBorder="1">
      <alignment vertical="center"/>
    </xf>
    <xf numFmtId="178" fontId="3" fillId="0" borderId="38" xfId="0" applyNumberFormat="1" applyFont="1" applyFill="1" applyBorder="1">
      <alignment vertical="center"/>
    </xf>
    <xf numFmtId="176" fontId="2" fillId="0" borderId="45" xfId="0" applyNumberFormat="1" applyFont="1" applyFill="1" applyBorder="1">
      <alignment vertical="center"/>
    </xf>
    <xf numFmtId="176" fontId="2" fillId="0" borderId="46" xfId="0" applyNumberFormat="1" applyFont="1" applyFill="1" applyBorder="1">
      <alignment vertical="center"/>
    </xf>
    <xf numFmtId="178" fontId="2" fillId="0" borderId="3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3" fillId="0" borderId="48" xfId="0" applyNumberFormat="1" applyFont="1" applyFill="1" applyBorder="1">
      <alignment vertical="center"/>
    </xf>
    <xf numFmtId="176" fontId="2" fillId="0" borderId="47" xfId="0" applyNumberFormat="1" applyFont="1" applyFill="1" applyBorder="1">
      <alignment vertical="center"/>
    </xf>
    <xf numFmtId="176" fontId="2" fillId="0" borderId="48" xfId="0" applyNumberFormat="1" applyFont="1" applyFill="1" applyBorder="1">
      <alignment vertical="center"/>
    </xf>
    <xf numFmtId="176" fontId="2" fillId="0" borderId="40" xfId="0" applyNumberFormat="1" applyFont="1" applyFill="1" applyBorder="1">
      <alignment vertical="center"/>
    </xf>
    <xf numFmtId="178" fontId="2" fillId="0" borderId="56" xfId="0" applyNumberFormat="1" applyFont="1" applyFill="1" applyBorder="1">
      <alignment vertical="center"/>
    </xf>
    <xf numFmtId="178" fontId="2" fillId="0" borderId="57" xfId="0" applyNumberFormat="1" applyFont="1" applyFill="1" applyBorder="1">
      <alignment vertical="center"/>
    </xf>
    <xf numFmtId="178" fontId="2" fillId="0" borderId="58" xfId="0" applyNumberFormat="1" applyFont="1" applyFill="1" applyBorder="1">
      <alignment vertical="center"/>
    </xf>
    <xf numFmtId="178" fontId="2" fillId="0" borderId="36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43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2" fillId="0" borderId="125" xfId="0" applyNumberFormat="1" applyFont="1" applyBorder="1">
      <alignment vertical="center"/>
    </xf>
    <xf numFmtId="176" fontId="2" fillId="0" borderId="127" xfId="0" applyNumberFormat="1" applyFont="1" applyBorder="1">
      <alignment vertical="center"/>
    </xf>
    <xf numFmtId="176" fontId="2" fillId="0" borderId="128" xfId="0" applyNumberFormat="1" applyFont="1" applyBorder="1">
      <alignment vertical="center"/>
    </xf>
    <xf numFmtId="176" fontId="2" fillId="0" borderId="129" xfId="0" applyNumberFormat="1" applyFont="1" applyBorder="1">
      <alignment vertical="center"/>
    </xf>
    <xf numFmtId="180" fontId="2" fillId="0" borderId="2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180" fontId="2" fillId="0" borderId="56" xfId="0" applyNumberFormat="1" applyFont="1" applyBorder="1">
      <alignment vertical="center"/>
    </xf>
    <xf numFmtId="180" fontId="2" fillId="0" borderId="26" xfId="0" applyNumberFormat="1" applyFont="1" applyBorder="1">
      <alignment vertical="center"/>
    </xf>
    <xf numFmtId="180" fontId="2" fillId="0" borderId="7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8" fontId="14" fillId="0" borderId="0" xfId="1" applyFont="1" applyFill="1" applyAlignment="1">
      <alignment vertical="center"/>
    </xf>
    <xf numFmtId="0" fontId="4" fillId="0" borderId="121" xfId="0" applyFont="1" applyBorder="1">
      <alignment vertical="center"/>
    </xf>
    <xf numFmtId="0" fontId="4" fillId="0" borderId="122" xfId="0" applyFont="1" applyBorder="1">
      <alignment vertical="center"/>
    </xf>
    <xf numFmtId="0" fontId="4" fillId="0" borderId="123" xfId="0" applyFont="1" applyBorder="1">
      <alignment vertical="center"/>
    </xf>
    <xf numFmtId="0" fontId="4" fillId="0" borderId="108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2" xfId="0" applyFont="1" applyBorder="1" applyAlignment="1">
      <alignment horizontal="distributed" vertical="center"/>
    </xf>
    <xf numFmtId="0" fontId="4" fillId="0" borderId="126" xfId="0" applyFont="1" applyBorder="1" applyAlignment="1">
      <alignment horizontal="distributed" vertical="center"/>
    </xf>
    <xf numFmtId="0" fontId="4" fillId="0" borderId="123" xfId="0" applyFont="1" applyBorder="1" applyAlignment="1">
      <alignment horizontal="distributed" vertical="center"/>
    </xf>
    <xf numFmtId="0" fontId="4" fillId="0" borderId="7" xfId="0" applyFont="1" applyBorder="1">
      <alignment vertical="center"/>
    </xf>
    <xf numFmtId="179" fontId="2" fillId="0" borderId="90" xfId="0" applyNumberFormat="1" applyFont="1" applyBorder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6" fontId="2" fillId="0" borderId="132" xfId="0" applyNumberFormat="1" applyFont="1" applyBorder="1">
      <alignment vertical="center"/>
    </xf>
    <xf numFmtId="179" fontId="2" fillId="0" borderId="133" xfId="0" applyNumberFormat="1" applyFont="1" applyBorder="1">
      <alignment vertical="center"/>
    </xf>
    <xf numFmtId="176" fontId="3" fillId="0" borderId="90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4" fillId="0" borderId="62" xfId="0" applyFont="1" applyBorder="1" applyAlignment="1">
      <alignment horizontal="center" vertical="center"/>
    </xf>
    <xf numFmtId="179" fontId="2" fillId="0" borderId="135" xfId="0" applyNumberFormat="1" applyFont="1" applyBorder="1">
      <alignment vertical="center"/>
    </xf>
    <xf numFmtId="179" fontId="2" fillId="0" borderId="109" xfId="0" applyNumberFormat="1" applyFont="1" applyBorder="1">
      <alignment vertical="center"/>
    </xf>
    <xf numFmtId="179" fontId="3" fillId="0" borderId="116" xfId="0" applyNumberFormat="1" applyFont="1" applyBorder="1">
      <alignment vertical="center"/>
    </xf>
    <xf numFmtId="0" fontId="2" fillId="0" borderId="61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26" xfId="0" applyFont="1" applyBorder="1">
      <alignment vertical="center"/>
    </xf>
    <xf numFmtId="178" fontId="2" fillId="0" borderId="136" xfId="0" applyNumberFormat="1" applyFont="1" applyFill="1" applyBorder="1">
      <alignment vertical="center"/>
    </xf>
    <xf numFmtId="178" fontId="2" fillId="0" borderId="137" xfId="0" applyNumberFormat="1" applyFont="1" applyFill="1" applyBorder="1">
      <alignment vertical="center"/>
    </xf>
    <xf numFmtId="178" fontId="3" fillId="0" borderId="137" xfId="0" applyNumberFormat="1" applyFont="1" applyFill="1" applyBorder="1">
      <alignment vertical="center"/>
    </xf>
    <xf numFmtId="178" fontId="2" fillId="0" borderId="138" xfId="0" applyNumberFormat="1" applyFont="1" applyBorder="1">
      <alignment vertical="center"/>
    </xf>
    <xf numFmtId="0" fontId="6" fillId="0" borderId="108" xfId="0" applyFont="1" applyFill="1" applyBorder="1" applyAlignment="1">
      <alignment horizontal="center" vertical="center"/>
    </xf>
    <xf numFmtId="0" fontId="6" fillId="0" borderId="116" xfId="0" applyFont="1" applyFill="1" applyBorder="1" applyAlignment="1">
      <alignment horizontal="center" vertical="center"/>
    </xf>
    <xf numFmtId="176" fontId="3" fillId="0" borderId="76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62" xfId="0" applyNumberFormat="1" applyFont="1" applyFill="1" applyBorder="1">
      <alignment vertical="center"/>
    </xf>
    <xf numFmtId="178" fontId="3" fillId="0" borderId="103" xfId="0" applyNumberFormat="1" applyFont="1" applyFill="1" applyBorder="1">
      <alignment vertical="center"/>
    </xf>
    <xf numFmtId="181" fontId="3" fillId="0" borderId="143" xfId="0" applyNumberFormat="1" applyFont="1" applyFill="1" applyBorder="1">
      <alignment vertical="center"/>
    </xf>
    <xf numFmtId="178" fontId="3" fillId="0" borderId="44" xfId="0" applyNumberFormat="1" applyFont="1" applyFill="1" applyBorder="1">
      <alignment vertical="center"/>
    </xf>
    <xf numFmtId="178" fontId="3" fillId="0" borderId="45" xfId="0" applyNumberFormat="1" applyFont="1" applyFill="1" applyBorder="1">
      <alignment vertical="center"/>
    </xf>
    <xf numFmtId="178" fontId="2" fillId="0" borderId="44" xfId="0" applyNumberFormat="1" applyFont="1" applyFill="1" applyBorder="1">
      <alignment vertical="center"/>
    </xf>
    <xf numFmtId="178" fontId="2" fillId="0" borderId="45" xfId="0" applyNumberFormat="1" applyFont="1" applyFill="1" applyBorder="1">
      <alignment vertical="center"/>
    </xf>
    <xf numFmtId="179" fontId="2" fillId="0" borderId="20" xfId="0" applyNumberFormat="1" applyFont="1" applyFill="1" applyBorder="1">
      <alignment vertical="center"/>
    </xf>
    <xf numFmtId="179" fontId="2" fillId="0" borderId="14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179" fontId="2" fillId="0" borderId="49" xfId="0" applyNumberFormat="1" applyFont="1" applyFill="1" applyBorder="1">
      <alignment vertical="center"/>
    </xf>
    <xf numFmtId="0" fontId="2" fillId="0" borderId="144" xfId="0" applyFont="1" applyFill="1" applyBorder="1" applyAlignment="1">
      <alignment vertical="center"/>
    </xf>
    <xf numFmtId="178" fontId="2" fillId="0" borderId="146" xfId="0" applyNumberFormat="1" applyFont="1" applyFill="1" applyBorder="1">
      <alignment vertical="center"/>
    </xf>
    <xf numFmtId="0" fontId="2" fillId="0" borderId="147" xfId="0" applyFont="1" applyFill="1" applyBorder="1" applyAlignment="1">
      <alignment vertical="center"/>
    </xf>
    <xf numFmtId="0" fontId="0" fillId="0" borderId="148" xfId="0" applyFill="1" applyBorder="1" applyAlignment="1">
      <alignment vertical="center"/>
    </xf>
    <xf numFmtId="178" fontId="3" fillId="0" borderId="143" xfId="0" applyNumberFormat="1" applyFont="1" applyFill="1" applyBorder="1">
      <alignment vertical="center"/>
    </xf>
    <xf numFmtId="178" fontId="2" fillId="0" borderId="143" xfId="0" applyNumberFormat="1" applyFont="1" applyFill="1" applyBorder="1">
      <alignment vertical="center"/>
    </xf>
    <xf numFmtId="178" fontId="2" fillId="0" borderId="149" xfId="0" applyNumberFormat="1" applyFont="1" applyFill="1" applyBorder="1">
      <alignment vertical="center"/>
    </xf>
    <xf numFmtId="178" fontId="2" fillId="0" borderId="150" xfId="0" applyNumberFormat="1" applyFont="1" applyBorder="1">
      <alignment vertical="center"/>
    </xf>
    <xf numFmtId="178" fontId="2" fillId="0" borderId="151" xfId="0" applyNumberFormat="1" applyFont="1" applyBorder="1">
      <alignment vertical="center"/>
    </xf>
    <xf numFmtId="178" fontId="3" fillId="0" borderId="101" xfId="0" applyNumberFormat="1" applyFont="1" applyFill="1" applyBorder="1">
      <alignment vertical="center"/>
    </xf>
    <xf numFmtId="178" fontId="3" fillId="0" borderId="102" xfId="0" applyNumberFormat="1" applyFont="1" applyFill="1" applyBorder="1">
      <alignment vertical="center"/>
    </xf>
    <xf numFmtId="178" fontId="3" fillId="0" borderId="106" xfId="0" applyNumberFormat="1" applyFont="1" applyFill="1" applyBorder="1">
      <alignment vertical="center"/>
    </xf>
    <xf numFmtId="178" fontId="3" fillId="0" borderId="107" xfId="0" applyNumberFormat="1" applyFont="1" applyFill="1" applyBorder="1">
      <alignment vertical="center"/>
    </xf>
    <xf numFmtId="178" fontId="3" fillId="0" borderId="108" xfId="0" applyNumberFormat="1" applyFont="1" applyFill="1" applyBorder="1">
      <alignment vertical="center"/>
    </xf>
    <xf numFmtId="178" fontId="2" fillId="0" borderId="152" xfId="0" applyNumberFormat="1" applyFont="1" applyBorder="1">
      <alignment vertical="center"/>
    </xf>
    <xf numFmtId="178" fontId="2" fillId="0" borderId="153" xfId="0" applyNumberFormat="1" applyFont="1" applyBorder="1">
      <alignment vertical="center"/>
    </xf>
    <xf numFmtId="178" fontId="2" fillId="0" borderId="78" xfId="0" applyNumberFormat="1" applyFont="1" applyBorder="1">
      <alignment vertical="center"/>
    </xf>
    <xf numFmtId="178" fontId="2" fillId="0" borderId="154" xfId="0" applyNumberFormat="1" applyFont="1" applyBorder="1">
      <alignment vertical="center"/>
    </xf>
    <xf numFmtId="176" fontId="2" fillId="0" borderId="155" xfId="0" applyNumberFormat="1" applyFont="1" applyBorder="1">
      <alignment vertical="center"/>
    </xf>
    <xf numFmtId="176" fontId="2" fillId="0" borderId="156" xfId="0" applyNumberFormat="1" applyFont="1" applyBorder="1">
      <alignment vertical="center"/>
    </xf>
    <xf numFmtId="178" fontId="2" fillId="0" borderId="157" xfId="0" applyNumberFormat="1" applyFont="1" applyBorder="1">
      <alignment vertical="center"/>
    </xf>
    <xf numFmtId="176" fontId="2" fillId="0" borderId="80" xfId="0" applyNumberFormat="1" applyFont="1" applyBorder="1">
      <alignment vertical="center"/>
    </xf>
    <xf numFmtId="178" fontId="2" fillId="0" borderId="158" xfId="0" applyNumberFormat="1" applyFont="1" applyBorder="1">
      <alignment vertical="center"/>
    </xf>
    <xf numFmtId="176" fontId="2" fillId="0" borderId="159" xfId="0" applyNumberFormat="1" applyFont="1" applyBorder="1">
      <alignment vertical="center"/>
    </xf>
    <xf numFmtId="178" fontId="2" fillId="0" borderId="49" xfId="0" applyNumberFormat="1" applyFont="1" applyBorder="1">
      <alignment vertical="center"/>
    </xf>
    <xf numFmtId="176" fontId="2" fillId="0" borderId="56" xfId="0" applyNumberFormat="1" applyFont="1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176" fontId="2" fillId="0" borderId="26" xfId="0" applyNumberFormat="1" applyFont="1" applyBorder="1">
      <alignment vertical="center"/>
    </xf>
    <xf numFmtId="179" fontId="2" fillId="0" borderId="139" xfId="0" applyNumberFormat="1" applyFont="1" applyFill="1" applyBorder="1" applyAlignment="1">
      <alignment horizontal="right" vertical="center"/>
    </xf>
    <xf numFmtId="0" fontId="3" fillId="0" borderId="144" xfId="0" applyFont="1" applyFill="1" applyBorder="1" applyAlignment="1">
      <alignment vertical="center"/>
    </xf>
    <xf numFmtId="0" fontId="3" fillId="0" borderId="145" xfId="0" applyFont="1" applyFill="1" applyBorder="1" applyAlignment="1">
      <alignment vertical="center"/>
    </xf>
    <xf numFmtId="182" fontId="3" fillId="0" borderId="95" xfId="0" applyNumberFormat="1" applyFont="1" applyFill="1" applyBorder="1" applyAlignment="1">
      <alignment horizontal="right" vertical="center"/>
    </xf>
    <xf numFmtId="176" fontId="2" fillId="0" borderId="0" xfId="0" applyNumberFormat="1" applyFont="1">
      <alignment vertical="center"/>
    </xf>
    <xf numFmtId="41" fontId="2" fillId="0" borderId="58" xfId="0" applyNumberFormat="1" applyFont="1" applyBorder="1" applyAlignment="1">
      <alignment horizontal="right" vertical="center"/>
    </xf>
    <xf numFmtId="41" fontId="3" fillId="0" borderId="58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77" fontId="3" fillId="0" borderId="90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41" fontId="3" fillId="0" borderId="92" xfId="0" applyNumberFormat="1" applyFont="1" applyBorder="1">
      <alignment vertical="center"/>
    </xf>
    <xf numFmtId="41" fontId="3" fillId="0" borderId="94" xfId="0" applyNumberFormat="1" applyFont="1" applyBorder="1">
      <alignment vertical="center"/>
    </xf>
    <xf numFmtId="41" fontId="3" fillId="0" borderId="43" xfId="0" applyNumberFormat="1" applyFont="1" applyBorder="1">
      <alignment vertical="center"/>
    </xf>
    <xf numFmtId="41" fontId="2" fillId="0" borderId="92" xfId="0" applyNumberFormat="1" applyFont="1" applyBorder="1">
      <alignment vertical="center"/>
    </xf>
    <xf numFmtId="41" fontId="2" fillId="0" borderId="94" xfId="0" applyNumberFormat="1" applyFont="1" applyBorder="1">
      <alignment vertical="center"/>
    </xf>
    <xf numFmtId="41" fontId="2" fillId="0" borderId="58" xfId="0" applyNumberFormat="1" applyFont="1" applyBorder="1">
      <alignment vertical="center"/>
    </xf>
    <xf numFmtId="41" fontId="2" fillId="0" borderId="43" xfId="0" applyNumberFormat="1" applyFont="1" applyBorder="1">
      <alignment vertical="center"/>
    </xf>
    <xf numFmtId="41" fontId="3" fillId="0" borderId="1" xfId="0" applyNumberFormat="1" applyFont="1" applyBorder="1">
      <alignment vertical="center"/>
    </xf>
    <xf numFmtId="41" fontId="2" fillId="0" borderId="91" xfId="0" applyNumberFormat="1" applyFont="1" applyFill="1" applyBorder="1" applyAlignment="1">
      <alignment horizontal="right" vertical="center"/>
    </xf>
    <xf numFmtId="41" fontId="2" fillId="0" borderId="57" xfId="0" applyNumberFormat="1" applyFont="1" applyFill="1" applyBorder="1">
      <alignment vertical="center"/>
    </xf>
    <xf numFmtId="41" fontId="2" fillId="0" borderId="90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9" fillId="0" borderId="0" xfId="0" applyFont="1" applyBorder="1" applyAlignment="1">
      <alignment vertical="center"/>
    </xf>
    <xf numFmtId="41" fontId="2" fillId="0" borderId="26" xfId="0" applyNumberFormat="1" applyFont="1" applyBorder="1">
      <alignment vertical="center"/>
    </xf>
    <xf numFmtId="182" fontId="3" fillId="0" borderId="38" xfId="0" applyNumberFormat="1" applyFont="1" applyFill="1" applyBorder="1" applyAlignment="1">
      <alignment horizontal="right" vertical="center"/>
    </xf>
    <xf numFmtId="176" fontId="3" fillId="0" borderId="36" xfId="0" applyNumberFormat="1" applyFont="1" applyFill="1" applyBorder="1">
      <alignment vertical="center"/>
    </xf>
    <xf numFmtId="176" fontId="3" fillId="0" borderId="43" xfId="0" applyNumberFormat="1" applyFont="1" applyFill="1" applyBorder="1">
      <alignment vertical="center"/>
    </xf>
    <xf numFmtId="179" fontId="3" fillId="0" borderId="41" xfId="0" applyNumberFormat="1" applyFont="1" applyFill="1" applyBorder="1">
      <alignment vertical="center"/>
    </xf>
    <xf numFmtId="176" fontId="3" fillId="0" borderId="45" xfId="0" applyNumberFormat="1" applyFont="1" applyFill="1" applyBorder="1">
      <alignment vertical="center"/>
    </xf>
    <xf numFmtId="178" fontId="3" fillId="0" borderId="57" xfId="0" applyNumberFormat="1" applyFont="1" applyFill="1" applyBorder="1">
      <alignment vertical="center"/>
    </xf>
    <xf numFmtId="178" fontId="3" fillId="0" borderId="58" xfId="0" applyNumberFormat="1" applyFont="1" applyFill="1" applyBorder="1">
      <alignment vertical="center"/>
    </xf>
    <xf numFmtId="178" fontId="3" fillId="0" borderId="42" xfId="0" applyNumberFormat="1" applyFont="1" applyFill="1" applyBorder="1">
      <alignment vertical="center"/>
    </xf>
    <xf numFmtId="178" fontId="3" fillId="0" borderId="43" xfId="0" applyNumberFormat="1" applyFont="1" applyFill="1" applyBorder="1">
      <alignment vertical="center"/>
    </xf>
    <xf numFmtId="176" fontId="3" fillId="0" borderId="87" xfId="0" applyNumberFormat="1" applyFont="1" applyFill="1" applyBorder="1">
      <alignment vertical="center"/>
    </xf>
    <xf numFmtId="176" fontId="3" fillId="0" borderId="88" xfId="0" applyNumberFormat="1" applyFont="1" applyFill="1" applyBorder="1">
      <alignment vertical="center"/>
    </xf>
    <xf numFmtId="176" fontId="3" fillId="0" borderId="89" xfId="0" applyNumberFormat="1" applyFont="1" applyFill="1" applyBorder="1">
      <alignment vertical="center"/>
    </xf>
    <xf numFmtId="176" fontId="3" fillId="0" borderId="85" xfId="0" applyNumberFormat="1" applyFont="1" applyFill="1" applyBorder="1">
      <alignment vertical="center"/>
    </xf>
    <xf numFmtId="176" fontId="3" fillId="0" borderId="41" xfId="0" applyNumberFormat="1" applyFont="1" applyFill="1" applyBorder="1">
      <alignment vertical="center"/>
    </xf>
    <xf numFmtId="41" fontId="3" fillId="0" borderId="55" xfId="0" applyNumberFormat="1" applyFont="1" applyFill="1" applyBorder="1">
      <alignment vertical="center"/>
    </xf>
    <xf numFmtId="41" fontId="3" fillId="0" borderId="57" xfId="0" applyNumberFormat="1" applyFont="1" applyFill="1" applyBorder="1">
      <alignment vertical="center"/>
    </xf>
    <xf numFmtId="41" fontId="3" fillId="0" borderId="55" xfId="0" applyNumberFormat="1" applyFont="1" applyFill="1" applyBorder="1" applyAlignment="1">
      <alignment horizontal="right" vertical="center"/>
    </xf>
    <xf numFmtId="41" fontId="3" fillId="0" borderId="35" xfId="0" applyNumberFormat="1" applyFont="1" applyFill="1" applyBorder="1">
      <alignment vertical="center"/>
    </xf>
    <xf numFmtId="41" fontId="3" fillId="0" borderId="42" xfId="0" applyNumberFormat="1" applyFont="1" applyFill="1" applyBorder="1">
      <alignment vertical="center"/>
    </xf>
    <xf numFmtId="176" fontId="2" fillId="0" borderId="161" xfId="0" applyNumberFormat="1" applyFont="1" applyFill="1" applyBorder="1">
      <alignment vertical="center"/>
    </xf>
    <xf numFmtId="176" fontId="3" fillId="0" borderId="47" xfId="0" applyNumberFormat="1" applyFont="1" applyFill="1" applyBorder="1">
      <alignment vertical="center"/>
    </xf>
    <xf numFmtId="179" fontId="2" fillId="0" borderId="90" xfId="0" applyNumberFormat="1" applyFont="1" applyFill="1" applyBorder="1">
      <alignment vertical="center"/>
    </xf>
    <xf numFmtId="176" fontId="3" fillId="0" borderId="56" xfId="0" applyNumberFormat="1" applyFont="1" applyFill="1" applyBorder="1">
      <alignment vertical="center"/>
    </xf>
    <xf numFmtId="178" fontId="6" fillId="0" borderId="163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3" fillId="0" borderId="34" xfId="0" applyNumberFormat="1" applyFont="1" applyFill="1" applyBorder="1">
      <alignment vertical="center"/>
    </xf>
    <xf numFmtId="178" fontId="3" fillId="0" borderId="165" xfId="0" applyNumberFormat="1" applyFont="1" applyFill="1" applyBorder="1">
      <alignment vertical="center"/>
    </xf>
    <xf numFmtId="176" fontId="3" fillId="0" borderId="39" xfId="0" applyNumberFormat="1" applyFont="1" applyFill="1" applyBorder="1">
      <alignment vertical="center"/>
    </xf>
    <xf numFmtId="178" fontId="3" fillId="0" borderId="16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8" fontId="3" fillId="0" borderId="167" xfId="0" applyNumberFormat="1" applyFont="1" applyFill="1" applyBorder="1">
      <alignment vertical="center"/>
    </xf>
    <xf numFmtId="176" fontId="3" fillId="0" borderId="51" xfId="0" applyNumberFormat="1" applyFont="1" applyFill="1" applyBorder="1">
      <alignment vertical="center"/>
    </xf>
    <xf numFmtId="176" fontId="3" fillId="0" borderId="40" xfId="0" applyNumberFormat="1" applyFont="1" applyFill="1" applyBorder="1">
      <alignment vertical="center"/>
    </xf>
    <xf numFmtId="178" fontId="3" fillId="0" borderId="61" xfId="0" applyNumberFormat="1" applyFont="1" applyFill="1" applyBorder="1">
      <alignment vertical="center"/>
    </xf>
    <xf numFmtId="178" fontId="3" fillId="0" borderId="21" xfId="0" applyNumberFormat="1" applyFont="1" applyFill="1" applyBorder="1">
      <alignment vertical="center"/>
    </xf>
    <xf numFmtId="176" fontId="3" fillId="0" borderId="61" xfId="0" applyNumberFormat="1" applyFont="1" applyFill="1" applyBorder="1">
      <alignment vertical="center"/>
    </xf>
    <xf numFmtId="176" fontId="3" fillId="0" borderId="91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76" fontId="2" fillId="0" borderId="174" xfId="0" applyNumberFormat="1" applyFont="1" applyFill="1" applyBorder="1">
      <alignment vertical="center"/>
    </xf>
    <xf numFmtId="176" fontId="2" fillId="0" borderId="177" xfId="0" applyNumberFormat="1" applyFont="1" applyFill="1" applyBorder="1">
      <alignment vertical="center"/>
    </xf>
    <xf numFmtId="179" fontId="2" fillId="0" borderId="56" xfId="0" applyNumberFormat="1" applyFont="1" applyFill="1" applyBorder="1" applyAlignment="1">
      <alignment horizontal="right" vertical="center"/>
    </xf>
    <xf numFmtId="178" fontId="2" fillId="0" borderId="175" xfId="0" applyNumberFormat="1" applyFont="1" applyFill="1" applyBorder="1">
      <alignment vertical="center"/>
    </xf>
    <xf numFmtId="0" fontId="4" fillId="0" borderId="63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82" fontId="3" fillId="0" borderId="37" xfId="0" applyNumberFormat="1" applyFont="1" applyFill="1" applyBorder="1" applyAlignment="1">
      <alignment horizontal="right" vertical="center"/>
    </xf>
    <xf numFmtId="182" fontId="3" fillId="0" borderId="38" xfId="0" applyNumberFormat="1" applyFont="1" applyFill="1" applyBorder="1">
      <alignment vertical="center"/>
    </xf>
    <xf numFmtId="182" fontId="3" fillId="0" borderId="181" xfId="0" applyNumberFormat="1" applyFont="1" applyFill="1" applyBorder="1">
      <alignment vertical="center"/>
    </xf>
    <xf numFmtId="182" fontId="3" fillId="0" borderId="161" xfId="0" applyNumberFormat="1" applyFont="1" applyFill="1" applyBorder="1">
      <alignment vertical="center"/>
    </xf>
    <xf numFmtId="182" fontId="3" fillId="0" borderId="190" xfId="0" applyNumberFormat="1" applyFont="1" applyBorder="1">
      <alignment vertical="center"/>
    </xf>
    <xf numFmtId="182" fontId="3" fillId="0" borderId="161" xfId="0" applyNumberFormat="1" applyFont="1" applyBorder="1">
      <alignment vertical="center"/>
    </xf>
    <xf numFmtId="0" fontId="6" fillId="0" borderId="191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92" xfId="0" applyFont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193" xfId="0" applyNumberFormat="1" applyFont="1" applyFill="1" applyBorder="1">
      <alignment vertical="center"/>
    </xf>
    <xf numFmtId="176" fontId="3" fillId="0" borderId="194" xfId="0" applyNumberFormat="1" applyFont="1" applyFill="1" applyBorder="1">
      <alignment vertical="center"/>
    </xf>
    <xf numFmtId="176" fontId="3" fillId="0" borderId="195" xfId="0" applyNumberFormat="1" applyFont="1" applyFill="1" applyBorder="1">
      <alignment vertical="center"/>
    </xf>
    <xf numFmtId="176" fontId="3" fillId="0" borderId="73" xfId="0" applyNumberFormat="1" applyFont="1" applyFill="1" applyBorder="1">
      <alignment vertical="center"/>
    </xf>
    <xf numFmtId="176" fontId="3" fillId="0" borderId="173" xfId="0" applyNumberFormat="1" applyFont="1" applyFill="1" applyBorder="1">
      <alignment vertical="center"/>
    </xf>
    <xf numFmtId="176" fontId="3" fillId="0" borderId="168" xfId="0" applyNumberFormat="1" applyFont="1" applyFill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6" fontId="2" fillId="0" borderId="73" xfId="0" applyNumberFormat="1" applyFont="1" applyFill="1" applyBorder="1">
      <alignment vertical="center"/>
    </xf>
    <xf numFmtId="178" fontId="2" fillId="0" borderId="101" xfId="0" applyNumberFormat="1" applyFont="1" applyFill="1" applyBorder="1">
      <alignment vertical="center"/>
    </xf>
    <xf numFmtId="176" fontId="2" fillId="0" borderId="87" xfId="0" applyNumberFormat="1" applyFont="1" applyFill="1" applyBorder="1">
      <alignment vertical="center"/>
    </xf>
    <xf numFmtId="176" fontId="2" fillId="0" borderId="168" xfId="0" applyNumberFormat="1" applyFont="1" applyFill="1" applyBorder="1">
      <alignment vertical="center"/>
    </xf>
    <xf numFmtId="178" fontId="2" fillId="0" borderId="102" xfId="0" applyNumberFormat="1" applyFont="1" applyFill="1" applyBorder="1">
      <alignment vertical="center"/>
    </xf>
    <xf numFmtId="176" fontId="2" fillId="0" borderId="88" xfId="0" applyNumberFormat="1" applyFont="1" applyFill="1" applyBorder="1">
      <alignment vertical="center"/>
    </xf>
    <xf numFmtId="176" fontId="2" fillId="0" borderId="173" xfId="0" applyNumberFormat="1" applyFont="1" applyFill="1" applyBorder="1">
      <alignment vertical="center"/>
    </xf>
    <xf numFmtId="178" fontId="2" fillId="0" borderId="106" xfId="0" applyNumberFormat="1" applyFont="1" applyFill="1" applyBorder="1">
      <alignment vertical="center"/>
    </xf>
    <xf numFmtId="176" fontId="2" fillId="0" borderId="89" xfId="0" applyNumberFormat="1" applyFont="1" applyFill="1" applyBorder="1">
      <alignment vertical="center"/>
    </xf>
    <xf numFmtId="178" fontId="2" fillId="0" borderId="107" xfId="0" applyNumberFormat="1" applyFont="1" applyFill="1" applyBorder="1">
      <alignment vertical="center"/>
    </xf>
    <xf numFmtId="176" fontId="2" fillId="0" borderId="90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176" fontId="2" fillId="0" borderId="85" xfId="0" applyNumberFormat="1" applyFont="1" applyFill="1" applyBorder="1">
      <alignment vertical="center"/>
    </xf>
    <xf numFmtId="176" fontId="2" fillId="0" borderId="193" xfId="0" applyNumberFormat="1" applyFont="1" applyFill="1" applyBorder="1">
      <alignment vertical="center"/>
    </xf>
    <xf numFmtId="176" fontId="2" fillId="0" borderId="194" xfId="0" applyNumberFormat="1" applyFont="1" applyFill="1" applyBorder="1">
      <alignment vertical="center"/>
    </xf>
    <xf numFmtId="176" fontId="2" fillId="0" borderId="195" xfId="0" applyNumberFormat="1" applyFont="1" applyFill="1" applyBorder="1">
      <alignment vertical="center"/>
    </xf>
    <xf numFmtId="178" fontId="2" fillId="0" borderId="108" xfId="0" applyNumberFormat="1" applyFont="1" applyFill="1" applyBorder="1">
      <alignment vertical="center"/>
    </xf>
    <xf numFmtId="176" fontId="2" fillId="0" borderId="41" xfId="0" applyNumberFormat="1" applyFont="1" applyFill="1" applyBorder="1">
      <alignment vertical="center"/>
    </xf>
    <xf numFmtId="0" fontId="4" fillId="0" borderId="164" xfId="0" applyFont="1" applyBorder="1" applyAlignment="1">
      <alignment horizontal="center" vertical="center"/>
    </xf>
    <xf numFmtId="182" fontId="2" fillId="0" borderId="169" xfId="0" applyNumberFormat="1" applyFont="1" applyBorder="1">
      <alignment vertical="center"/>
    </xf>
    <xf numFmtId="182" fontId="2" fillId="0" borderId="170" xfId="0" applyNumberFormat="1" applyFont="1" applyBorder="1">
      <alignment vertical="center"/>
    </xf>
    <xf numFmtId="182" fontId="2" fillId="0" borderId="170" xfId="0" applyNumberFormat="1" applyFont="1" applyFill="1" applyBorder="1">
      <alignment vertical="center"/>
    </xf>
    <xf numFmtId="182" fontId="2" fillId="0" borderId="160" xfId="0" applyNumberFormat="1" applyFont="1" applyFill="1" applyBorder="1">
      <alignment vertical="center"/>
    </xf>
    <xf numFmtId="182" fontId="2" fillId="0" borderId="160" xfId="0" applyNumberFormat="1" applyFont="1" applyFill="1" applyBorder="1" applyAlignment="1">
      <alignment horizontal="right" vertical="center"/>
    </xf>
    <xf numFmtId="182" fontId="2" fillId="0" borderId="171" xfId="0" applyNumberFormat="1" applyFont="1" applyFill="1" applyBorder="1">
      <alignment vertical="center"/>
    </xf>
    <xf numFmtId="182" fontId="2" fillId="0" borderId="172" xfId="0" applyNumberFormat="1" applyFont="1" applyFill="1" applyBorder="1" applyAlignment="1">
      <alignment horizontal="right" vertical="center"/>
    </xf>
    <xf numFmtId="0" fontId="4" fillId="0" borderId="108" xfId="0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center" vertical="center"/>
    </xf>
    <xf numFmtId="178" fontId="4" fillId="0" borderId="110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>
      <alignment vertical="center"/>
    </xf>
    <xf numFmtId="176" fontId="2" fillId="0" borderId="76" xfId="0" applyNumberFormat="1" applyFont="1" applyFill="1" applyBorder="1">
      <alignment vertical="center"/>
    </xf>
    <xf numFmtId="178" fontId="2" fillId="0" borderId="179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8" fontId="2" fillId="0" borderId="180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81" fontId="2" fillId="0" borderId="143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8" fontId="2" fillId="0" borderId="61" xfId="0" applyNumberFormat="1" applyFont="1" applyFill="1" applyBorder="1">
      <alignment vertical="center"/>
    </xf>
    <xf numFmtId="178" fontId="2" fillId="0" borderId="21" xfId="0" applyNumberFormat="1" applyFont="1" applyFill="1" applyBorder="1">
      <alignment vertical="center"/>
    </xf>
    <xf numFmtId="0" fontId="2" fillId="0" borderId="145" xfId="0" applyFont="1" applyFill="1" applyBorder="1" applyAlignment="1">
      <alignment vertical="center"/>
    </xf>
    <xf numFmtId="176" fontId="2" fillId="0" borderId="130" xfId="0" applyNumberFormat="1" applyFont="1" applyFill="1" applyBorder="1">
      <alignment vertical="center"/>
    </xf>
    <xf numFmtId="176" fontId="2" fillId="0" borderId="38" xfId="0" applyNumberFormat="1" applyFont="1" applyFill="1" applyBorder="1">
      <alignment vertical="center"/>
    </xf>
    <xf numFmtId="41" fontId="2" fillId="0" borderId="181" xfId="0" applyNumberFormat="1" applyFont="1" applyFill="1" applyBorder="1">
      <alignment vertical="center"/>
    </xf>
    <xf numFmtId="176" fontId="2" fillId="0" borderId="181" xfId="0" applyNumberFormat="1" applyFont="1" applyFill="1" applyBorder="1">
      <alignment vertical="center"/>
    </xf>
    <xf numFmtId="178" fontId="2" fillId="0" borderId="59" xfId="0" applyNumberFormat="1" applyFont="1" applyFill="1" applyBorder="1">
      <alignment vertical="center"/>
    </xf>
    <xf numFmtId="179" fontId="2" fillId="0" borderId="59" xfId="0" applyNumberFormat="1" applyFont="1" applyFill="1" applyBorder="1">
      <alignment vertical="center"/>
    </xf>
    <xf numFmtId="178" fontId="2" fillId="0" borderId="37" xfId="0" applyNumberFormat="1" applyFont="1" applyFill="1" applyBorder="1">
      <alignment vertical="center"/>
    </xf>
    <xf numFmtId="41" fontId="2" fillId="0" borderId="2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41" fontId="2" fillId="0" borderId="56" xfId="0" applyNumberFormat="1" applyFont="1" applyFill="1" applyBorder="1">
      <alignment vertical="center"/>
    </xf>
    <xf numFmtId="177" fontId="2" fillId="0" borderId="90" xfId="0" applyNumberFormat="1" applyFont="1" applyBorder="1">
      <alignment vertical="center"/>
    </xf>
    <xf numFmtId="41" fontId="2" fillId="0" borderId="56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>
      <alignment vertical="center"/>
    </xf>
    <xf numFmtId="41" fontId="2" fillId="0" borderId="42" xfId="0" applyNumberFormat="1" applyFont="1" applyFill="1" applyBorder="1">
      <alignment vertical="center"/>
    </xf>
    <xf numFmtId="177" fontId="2" fillId="0" borderId="41" xfId="0" applyNumberFormat="1" applyFont="1" applyBorder="1">
      <alignment vertical="center"/>
    </xf>
    <xf numFmtId="176" fontId="2" fillId="0" borderId="61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0" fontId="4" fillId="0" borderId="196" xfId="0" applyFont="1" applyBorder="1">
      <alignment vertical="center"/>
    </xf>
    <xf numFmtId="179" fontId="3" fillId="0" borderId="190" xfId="0" applyNumberFormat="1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178" fontId="2" fillId="0" borderId="96" xfId="0" applyNumberFormat="1" applyFont="1" applyBorder="1" applyAlignment="1">
      <alignment horizontal="right" vertical="center"/>
    </xf>
    <xf numFmtId="0" fontId="4" fillId="0" borderId="197" xfId="0" applyFont="1" applyBorder="1">
      <alignment vertical="center"/>
    </xf>
    <xf numFmtId="0" fontId="4" fillId="0" borderId="198" xfId="0" applyFont="1" applyBorder="1" applyAlignment="1">
      <alignment horizontal="distributed" vertical="center"/>
    </xf>
    <xf numFmtId="182" fontId="3" fillId="0" borderId="190" xfId="0" applyNumberFormat="1" applyFont="1" applyFill="1" applyBorder="1">
      <alignment vertical="center"/>
    </xf>
    <xf numFmtId="182" fontId="2" fillId="0" borderId="169" xfId="0" applyNumberFormat="1" applyFont="1" applyFill="1" applyBorder="1">
      <alignment vertical="center"/>
    </xf>
    <xf numFmtId="182" fontId="3" fillId="0" borderId="187" xfId="0" applyNumberFormat="1" applyFont="1" applyFill="1" applyBorder="1">
      <alignment vertical="center"/>
    </xf>
    <xf numFmtId="182" fontId="2" fillId="0" borderId="200" xfId="0" applyNumberFormat="1" applyFont="1" applyFill="1" applyBorder="1">
      <alignment vertical="center"/>
    </xf>
    <xf numFmtId="178" fontId="2" fillId="0" borderId="70" xfId="0" applyNumberFormat="1" applyFont="1" applyBorder="1">
      <alignment vertical="center"/>
    </xf>
    <xf numFmtId="0" fontId="6" fillId="0" borderId="126" xfId="0" applyFont="1" applyFill="1" applyBorder="1" applyAlignment="1">
      <alignment horizontal="distributed" vertical="center"/>
    </xf>
    <xf numFmtId="180" fontId="3" fillId="0" borderId="56" xfId="0" applyNumberFormat="1" applyFont="1" applyFill="1" applyBorder="1">
      <alignment vertical="center"/>
    </xf>
    <xf numFmtId="176" fontId="3" fillId="0" borderId="127" xfId="0" applyNumberFormat="1" applyFont="1" applyFill="1" applyBorder="1">
      <alignment vertical="center"/>
    </xf>
    <xf numFmtId="180" fontId="3" fillId="0" borderId="26" xfId="0" applyNumberFormat="1" applyFont="1" applyFill="1" applyBorder="1">
      <alignment vertical="center"/>
    </xf>
    <xf numFmtId="0" fontId="2" fillId="0" borderId="52" xfId="0" applyNumberFormat="1" applyFont="1" applyBorder="1">
      <alignment vertical="center"/>
    </xf>
    <xf numFmtId="178" fontId="17" fillId="0" borderId="187" xfId="0" applyNumberFormat="1" applyFont="1" applyFill="1" applyBorder="1" applyAlignment="1">
      <alignment horizontal="right" vertical="center"/>
    </xf>
    <xf numFmtId="0" fontId="0" fillId="0" borderId="187" xfId="0" applyFont="1" applyFill="1" applyBorder="1" applyAlignment="1">
      <alignment horizontal="right" vertical="center"/>
    </xf>
    <xf numFmtId="0" fontId="0" fillId="0" borderId="188" xfId="0" applyFont="1" applyFill="1" applyBorder="1" applyAlignment="1">
      <alignment horizontal="right" vertical="center"/>
    </xf>
    <xf numFmtId="38" fontId="0" fillId="0" borderId="183" xfId="2" applyFont="1" applyFill="1" applyBorder="1" applyAlignment="1">
      <alignment horizontal="right" vertical="center"/>
    </xf>
    <xf numFmtId="38" fontId="0" fillId="0" borderId="184" xfId="2" applyFont="1" applyFill="1" applyBorder="1" applyAlignment="1">
      <alignment horizontal="right" vertical="center"/>
    </xf>
    <xf numFmtId="38" fontId="0" fillId="0" borderId="185" xfId="2" applyFont="1" applyFill="1" applyBorder="1" applyAlignment="1">
      <alignment horizontal="right" vertical="center"/>
    </xf>
    <xf numFmtId="38" fontId="0" fillId="0" borderId="186" xfId="2" applyFont="1" applyFill="1" applyBorder="1" applyAlignment="1">
      <alignment horizontal="right" vertical="center"/>
    </xf>
    <xf numFmtId="179" fontId="2" fillId="0" borderId="201" xfId="0" applyNumberFormat="1" applyFont="1" applyFill="1" applyBorder="1">
      <alignment vertical="center"/>
    </xf>
    <xf numFmtId="183" fontId="2" fillId="0" borderId="14" xfId="0" applyNumberFormat="1" applyFont="1" applyFill="1" applyBorder="1">
      <alignment vertical="center"/>
    </xf>
    <xf numFmtId="183" fontId="2" fillId="0" borderId="69" xfId="0" applyNumberFormat="1" applyFont="1" applyBorder="1">
      <alignment vertical="center"/>
    </xf>
    <xf numFmtId="178" fontId="2" fillId="0" borderId="52" xfId="0" applyNumberFormat="1" applyFont="1" applyBorder="1" applyAlignment="1">
      <alignment horizontal="right" vertical="center"/>
    </xf>
    <xf numFmtId="178" fontId="2" fillId="0" borderId="202" xfId="0" applyNumberFormat="1" applyFont="1" applyBorder="1">
      <alignment vertical="center"/>
    </xf>
    <xf numFmtId="176" fontId="2" fillId="0" borderId="203" xfId="0" applyNumberFormat="1" applyFont="1" applyFill="1" applyBorder="1">
      <alignment vertical="center"/>
    </xf>
    <xf numFmtId="178" fontId="2" fillId="0" borderId="204" xfId="0" applyNumberFormat="1" applyFont="1" applyBorder="1">
      <alignment vertical="center"/>
    </xf>
    <xf numFmtId="176" fontId="2" fillId="0" borderId="205" xfId="0" applyNumberFormat="1" applyFont="1" applyFill="1" applyBorder="1">
      <alignment vertical="center"/>
    </xf>
    <xf numFmtId="176" fontId="2" fillId="0" borderId="203" xfId="0" applyNumberFormat="1" applyFont="1" applyBorder="1">
      <alignment vertical="center"/>
    </xf>
    <xf numFmtId="176" fontId="2" fillId="0" borderId="206" xfId="0" applyNumberFormat="1" applyFont="1" applyBorder="1">
      <alignment vertical="center"/>
    </xf>
    <xf numFmtId="178" fontId="2" fillId="0" borderId="207" xfId="0" applyNumberFormat="1" applyFont="1" applyBorder="1">
      <alignment vertical="center"/>
    </xf>
    <xf numFmtId="176" fontId="3" fillId="0" borderId="208" xfId="0" applyNumberFormat="1" applyFont="1" applyBorder="1">
      <alignment vertical="center"/>
    </xf>
    <xf numFmtId="178" fontId="3" fillId="0" borderId="209" xfId="0" applyNumberFormat="1" applyFont="1" applyBorder="1">
      <alignment vertical="center"/>
    </xf>
    <xf numFmtId="176" fontId="3" fillId="0" borderId="210" xfId="0" applyNumberFormat="1" applyFont="1" applyBorder="1">
      <alignment vertical="center"/>
    </xf>
    <xf numFmtId="176" fontId="2" fillId="0" borderId="208" xfId="0" applyNumberFormat="1" applyFont="1" applyBorder="1">
      <alignment vertical="center"/>
    </xf>
    <xf numFmtId="178" fontId="2" fillId="0" borderId="209" xfId="0" applyNumberFormat="1" applyFont="1" applyBorder="1">
      <alignment vertical="center"/>
    </xf>
    <xf numFmtId="176" fontId="2" fillId="0" borderId="210" xfId="0" applyNumberFormat="1" applyFont="1" applyBorder="1">
      <alignment vertical="center"/>
    </xf>
    <xf numFmtId="183" fontId="2" fillId="0" borderId="211" xfId="0" applyNumberFormat="1" applyFont="1" applyBorder="1">
      <alignment vertical="center"/>
    </xf>
    <xf numFmtId="176" fontId="2" fillId="0" borderId="67" xfId="0" applyNumberFormat="1" applyFont="1" applyBorder="1">
      <alignment vertical="center"/>
    </xf>
    <xf numFmtId="178" fontId="2" fillId="0" borderId="212" xfId="0" applyNumberFormat="1" applyFont="1" applyBorder="1">
      <alignment vertical="center"/>
    </xf>
    <xf numFmtId="178" fontId="2" fillId="0" borderId="101" xfId="0" applyNumberFormat="1" applyFont="1" applyBorder="1">
      <alignment vertical="center"/>
    </xf>
    <xf numFmtId="176" fontId="3" fillId="0" borderId="203" xfId="0" applyNumberFormat="1" applyFont="1" applyFill="1" applyBorder="1">
      <alignment vertical="center"/>
    </xf>
    <xf numFmtId="178" fontId="3" fillId="0" borderId="204" xfId="0" applyNumberFormat="1" applyFont="1" applyFill="1" applyBorder="1">
      <alignment vertical="center"/>
    </xf>
    <xf numFmtId="176" fontId="3" fillId="0" borderId="205" xfId="0" applyNumberFormat="1" applyFont="1" applyFill="1" applyBorder="1">
      <alignment vertical="center"/>
    </xf>
    <xf numFmtId="176" fontId="2" fillId="0" borderId="213" xfId="0" applyNumberFormat="1" applyFont="1" applyFill="1" applyBorder="1">
      <alignment vertical="center"/>
    </xf>
    <xf numFmtId="176" fontId="3" fillId="0" borderId="214" xfId="0" applyNumberFormat="1" applyFont="1" applyFill="1" applyBorder="1">
      <alignment vertical="center"/>
    </xf>
    <xf numFmtId="178" fontId="2" fillId="0" borderId="204" xfId="0" applyNumberFormat="1" applyFont="1" applyFill="1" applyBorder="1">
      <alignment vertical="center"/>
    </xf>
    <xf numFmtId="176" fontId="2" fillId="0" borderId="213" xfId="0" applyNumberFormat="1" applyFont="1" applyBorder="1">
      <alignment vertical="center"/>
    </xf>
    <xf numFmtId="176" fontId="3" fillId="0" borderId="215" xfId="0" applyNumberFormat="1" applyFont="1" applyFill="1" applyBorder="1">
      <alignment vertical="center"/>
    </xf>
    <xf numFmtId="178" fontId="3" fillId="0" borderId="104" xfId="0" applyNumberFormat="1" applyFont="1" applyFill="1" applyBorder="1">
      <alignment vertical="center"/>
    </xf>
    <xf numFmtId="176" fontId="3" fillId="0" borderId="86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78" fontId="2" fillId="0" borderId="104" xfId="0" applyNumberFormat="1" applyFont="1" applyFill="1" applyBorder="1">
      <alignment vertical="center"/>
    </xf>
    <xf numFmtId="176" fontId="2" fillId="0" borderId="86" xfId="0" applyNumberFormat="1" applyFont="1" applyFill="1" applyBorder="1">
      <alignment vertical="center"/>
    </xf>
    <xf numFmtId="0" fontId="2" fillId="0" borderId="84" xfId="0" applyNumberFormat="1" applyFont="1" applyBorder="1">
      <alignment vertical="center"/>
    </xf>
    <xf numFmtId="0" fontId="4" fillId="0" borderId="207" xfId="0" applyFont="1" applyBorder="1" applyAlignment="1">
      <alignment vertical="center" wrapText="1"/>
    </xf>
    <xf numFmtId="41" fontId="3" fillId="0" borderId="90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41" fontId="2" fillId="0" borderId="61" xfId="0" applyNumberFormat="1" applyFont="1" applyFill="1" applyBorder="1">
      <alignment vertical="center"/>
    </xf>
    <xf numFmtId="41" fontId="0" fillId="0" borderId="185" xfId="2" applyNumberFormat="1" applyFont="1" applyFill="1" applyBorder="1" applyAlignment="1">
      <alignment horizontal="right" vertical="center"/>
    </xf>
    <xf numFmtId="178" fontId="2" fillId="0" borderId="216" xfId="0" applyNumberFormat="1" applyFont="1" applyBorder="1">
      <alignment vertical="center"/>
    </xf>
    <xf numFmtId="178" fontId="2" fillId="0" borderId="217" xfId="0" applyNumberFormat="1" applyFont="1" applyBorder="1">
      <alignment vertical="center"/>
    </xf>
    <xf numFmtId="178" fontId="2" fillId="0" borderId="218" xfId="0" applyNumberFormat="1" applyFont="1" applyBorder="1">
      <alignment vertical="center"/>
    </xf>
    <xf numFmtId="178" fontId="2" fillId="0" borderId="144" xfId="0" applyNumberFormat="1" applyFont="1" applyBorder="1">
      <alignment vertical="center"/>
    </xf>
    <xf numFmtId="178" fontId="2" fillId="0" borderId="219" xfId="0" applyNumberFormat="1" applyFont="1" applyBorder="1">
      <alignment vertical="center"/>
    </xf>
    <xf numFmtId="184" fontId="2" fillId="0" borderId="14" xfId="2" applyNumberFormat="1" applyFont="1" applyFill="1" applyBorder="1">
      <alignment vertical="center"/>
    </xf>
    <xf numFmtId="176" fontId="2" fillId="0" borderId="220" xfId="0" applyNumberFormat="1" applyFont="1" applyFill="1" applyBorder="1">
      <alignment vertical="center"/>
    </xf>
    <xf numFmtId="176" fontId="2" fillId="0" borderId="221" xfId="0" applyNumberFormat="1" applyFont="1" applyBorder="1">
      <alignment vertical="center"/>
    </xf>
    <xf numFmtId="178" fontId="2" fillId="0" borderId="222" xfId="0" applyNumberFormat="1" applyFont="1" applyBorder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4" fillId="0" borderId="55" xfId="0" applyNumberFormat="1" applyFont="1" applyBorder="1" applyAlignment="1">
      <alignment horizontal="distributed" vertical="center"/>
    </xf>
    <xf numFmtId="176" fontId="2" fillId="0" borderId="56" xfId="0" applyNumberFormat="1" applyFont="1" applyBorder="1" applyAlignment="1">
      <alignment horizontal="distributed" vertical="center"/>
    </xf>
    <xf numFmtId="176" fontId="2" fillId="0" borderId="26" xfId="0" applyNumberFormat="1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4" fillId="0" borderId="61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55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82" xfId="0" applyFont="1" applyFill="1" applyBorder="1" applyAlignment="1">
      <alignment horizontal="center" vertical="center"/>
    </xf>
    <xf numFmtId="178" fontId="2" fillId="0" borderId="178" xfId="0" applyNumberFormat="1" applyFont="1" applyFill="1" applyBorder="1" applyAlignment="1">
      <alignment horizontal="center" vertical="center"/>
    </xf>
    <xf numFmtId="178" fontId="2" fillId="0" borderId="17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6" fillId="0" borderId="183" xfId="0" applyFont="1" applyFill="1" applyBorder="1" applyAlignment="1">
      <alignment horizontal="center" vertical="center"/>
    </xf>
    <xf numFmtId="0" fontId="6" fillId="0" borderId="189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4" fillId="0" borderId="140" xfId="0" applyFont="1" applyFill="1" applyBorder="1" applyAlignment="1">
      <alignment horizontal="center" vertical="center"/>
    </xf>
    <xf numFmtId="0" fontId="4" fillId="0" borderId="141" xfId="0" applyFont="1" applyFill="1" applyBorder="1" applyAlignment="1">
      <alignment horizontal="center" vertical="center"/>
    </xf>
    <xf numFmtId="0" fontId="4" fillId="0" borderId="14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6" fillId="0" borderId="140" xfId="0" applyFont="1" applyFill="1" applyBorder="1" applyAlignment="1">
      <alignment horizontal="center" vertical="center"/>
    </xf>
    <xf numFmtId="0" fontId="6" fillId="0" borderId="141" xfId="0" applyFont="1" applyFill="1" applyBorder="1" applyAlignment="1">
      <alignment horizontal="center" vertical="center"/>
    </xf>
    <xf numFmtId="0" fontId="6" fillId="0" borderId="16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0" fontId="4" fillId="0" borderId="96" xfId="0" applyFont="1" applyBorder="1" applyAlignment="1">
      <alignment horizontal="distributed" vertical="center"/>
    </xf>
    <xf numFmtId="0" fontId="2" fillId="0" borderId="199" xfId="0" applyFont="1" applyBorder="1" applyAlignment="1">
      <alignment horizontal="distributed" vertical="center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4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4" fillId="0" borderId="67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</cellXfs>
  <cellStyles count="3">
    <cellStyle name="桁区切り" xfId="2" builtinId="6"/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Normal="100" workbookViewId="0">
      <selection activeCell="F34" sqref="F34"/>
    </sheetView>
  </sheetViews>
  <sheetFormatPr defaultRowHeight="13.5" x14ac:dyDescent="0.15"/>
  <cols>
    <col min="1" max="14" width="9" style="1" customWidth="1"/>
    <col min="15" max="16384" width="9" style="1"/>
  </cols>
  <sheetData>
    <row r="1" spans="1:14" x14ac:dyDescent="0.1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x14ac:dyDescent="0.1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1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1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1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13.5" customHeight="1" x14ac:dyDescent="0.15">
      <c r="A7" s="151"/>
      <c r="B7" s="151"/>
      <c r="C7" s="151"/>
      <c r="D7" s="453" t="s">
        <v>162</v>
      </c>
      <c r="E7" s="454"/>
      <c r="F7" s="454"/>
      <c r="G7" s="454"/>
      <c r="H7" s="454"/>
      <c r="I7" s="454"/>
      <c r="J7" s="454"/>
      <c r="K7" s="454"/>
      <c r="L7" s="151"/>
      <c r="M7" s="151"/>
      <c r="N7" s="151"/>
    </row>
    <row r="8" spans="1:14" ht="13.5" customHeight="1" x14ac:dyDescent="0.15">
      <c r="A8" s="151"/>
      <c r="B8" s="151"/>
      <c r="C8" s="151"/>
      <c r="D8" s="454"/>
      <c r="E8" s="454"/>
      <c r="F8" s="454"/>
      <c r="G8" s="454"/>
      <c r="H8" s="454"/>
      <c r="I8" s="454"/>
      <c r="J8" s="454"/>
      <c r="K8" s="454"/>
      <c r="L8" s="151"/>
      <c r="M8" s="151"/>
      <c r="N8" s="151"/>
    </row>
    <row r="9" spans="1:14" ht="13.5" customHeight="1" x14ac:dyDescent="0.15">
      <c r="A9" s="151"/>
      <c r="B9" s="151"/>
      <c r="C9" s="151"/>
      <c r="D9" s="454"/>
      <c r="E9" s="454"/>
      <c r="F9" s="454"/>
      <c r="G9" s="454"/>
      <c r="H9" s="454"/>
      <c r="I9" s="454"/>
      <c r="J9" s="454"/>
      <c r="K9" s="454"/>
      <c r="L9" s="151"/>
      <c r="M9" s="151"/>
      <c r="N9" s="151"/>
    </row>
    <row r="10" spans="1:14" x14ac:dyDescent="0.1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15">
      <c r="A11" s="151"/>
      <c r="B11" s="455" t="s">
        <v>102</v>
      </c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151"/>
    </row>
    <row r="12" spans="1:14" x14ac:dyDescent="0.15">
      <c r="A12" s="151"/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151"/>
    </row>
    <row r="13" spans="1:14" x14ac:dyDescent="0.15">
      <c r="A13" s="151"/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151"/>
    </row>
    <row r="14" spans="1:14" x14ac:dyDescent="0.15">
      <c r="A14" s="151"/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151"/>
    </row>
    <row r="15" spans="1:14" x14ac:dyDescent="0.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x14ac:dyDescent="0.15">
      <c r="A16" s="151"/>
      <c r="B16" s="151"/>
      <c r="C16" s="151"/>
      <c r="D16" s="151"/>
      <c r="E16" s="455" t="s">
        <v>103</v>
      </c>
      <c r="F16" s="456"/>
      <c r="G16" s="456"/>
      <c r="H16" s="456"/>
      <c r="I16" s="456"/>
      <c r="J16" s="456"/>
      <c r="K16" s="151"/>
      <c r="L16" s="151"/>
      <c r="M16" s="151"/>
      <c r="N16" s="151"/>
    </row>
    <row r="17" spans="1:16" x14ac:dyDescent="0.15">
      <c r="A17" s="151"/>
      <c r="B17" s="151"/>
      <c r="C17" s="151"/>
      <c r="D17" s="151"/>
      <c r="E17" s="456"/>
      <c r="F17" s="456"/>
      <c r="G17" s="456"/>
      <c r="H17" s="456"/>
      <c r="I17" s="456"/>
      <c r="J17" s="456"/>
      <c r="K17" s="151"/>
      <c r="L17" s="151"/>
      <c r="M17" s="151"/>
      <c r="N17" s="151"/>
    </row>
    <row r="18" spans="1:16" x14ac:dyDescent="0.15">
      <c r="A18" s="151"/>
      <c r="B18" s="151"/>
      <c r="C18" s="151"/>
      <c r="D18" s="151"/>
      <c r="E18" s="456"/>
      <c r="F18" s="456"/>
      <c r="G18" s="456"/>
      <c r="H18" s="456"/>
      <c r="I18" s="456"/>
      <c r="J18" s="456"/>
      <c r="K18" s="151"/>
      <c r="L18" s="151"/>
      <c r="M18" s="151"/>
      <c r="N18" s="151"/>
    </row>
    <row r="19" spans="1:16" x14ac:dyDescent="0.15">
      <c r="A19" s="151"/>
      <c r="B19" s="151"/>
      <c r="C19" s="151"/>
      <c r="D19" s="151"/>
      <c r="E19" s="456"/>
      <c r="F19" s="456"/>
      <c r="G19" s="456"/>
      <c r="H19" s="456"/>
      <c r="I19" s="456"/>
      <c r="J19" s="456"/>
      <c r="K19" s="151"/>
      <c r="L19" s="151"/>
      <c r="M19" s="151"/>
      <c r="N19" s="151"/>
    </row>
    <row r="20" spans="1:16" x14ac:dyDescent="0.15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1:16" x14ac:dyDescent="0.15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16" ht="14.25" x14ac:dyDescent="0.15">
      <c r="A22" s="151"/>
      <c r="B22" s="151"/>
      <c r="C22" s="155"/>
      <c r="D22" s="151"/>
      <c r="E22" s="156"/>
      <c r="F22" s="156"/>
      <c r="G22" s="156"/>
      <c r="H22" s="156"/>
      <c r="I22" s="156"/>
      <c r="J22" s="156"/>
      <c r="K22" s="152"/>
      <c r="L22" s="152"/>
      <c r="M22" s="152"/>
      <c r="N22" s="152"/>
      <c r="O22" s="151"/>
      <c r="P22" s="151"/>
    </row>
    <row r="23" spans="1:16" ht="14.25" x14ac:dyDescent="0.15">
      <c r="A23" s="151"/>
      <c r="B23" s="151"/>
      <c r="C23" s="155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1"/>
      <c r="P23" s="151"/>
    </row>
    <row r="24" spans="1:16" ht="14.25" x14ac:dyDescent="0.15">
      <c r="A24" s="151"/>
      <c r="B24" s="151"/>
      <c r="C24" s="155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1"/>
      <c r="P24" s="151"/>
    </row>
    <row r="25" spans="1:16" ht="14.25" customHeight="1" x14ac:dyDescent="0.15">
      <c r="A25" s="151"/>
      <c r="B25" s="151"/>
      <c r="C25" s="154"/>
      <c r="D25" s="151"/>
      <c r="E25" s="153"/>
      <c r="F25" s="153"/>
      <c r="G25" s="153"/>
      <c r="H25" s="153"/>
      <c r="I25" s="153"/>
      <c r="J25" s="157"/>
      <c r="K25" s="157"/>
      <c r="L25" s="157"/>
      <c r="M25" s="157"/>
      <c r="N25" s="157"/>
      <c r="O25" s="151"/>
      <c r="P25" s="151"/>
    </row>
    <row r="26" spans="1:16" ht="14.25" customHeight="1" x14ac:dyDescent="0.15">
      <c r="A26" s="151"/>
      <c r="B26" s="151"/>
      <c r="C26" s="457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157"/>
      <c r="O26" s="157"/>
      <c r="P26" s="157"/>
    </row>
    <row r="27" spans="1:16" x14ac:dyDescent="0.15">
      <c r="A27" s="151"/>
      <c r="B27" s="151"/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151"/>
      <c r="O27" s="151"/>
      <c r="P27" s="151"/>
    </row>
    <row r="28" spans="1:16" x14ac:dyDescent="0.1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</row>
    <row r="29" spans="1:16" x14ac:dyDescent="0.1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6" x14ac:dyDescent="0.1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6" x14ac:dyDescent="0.1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</row>
    <row r="32" spans="1:16" ht="13.5" customHeight="1" x14ac:dyDescent="0.15">
      <c r="A32" s="151"/>
      <c r="B32" s="151"/>
      <c r="C32" s="151"/>
      <c r="D32" s="151"/>
      <c r="F32" s="453" t="s">
        <v>171</v>
      </c>
      <c r="G32" s="453"/>
      <c r="H32" s="453"/>
      <c r="I32" s="453"/>
      <c r="J32" s="253"/>
      <c r="K32" s="151"/>
      <c r="L32" s="151"/>
      <c r="M32" s="151"/>
      <c r="N32" s="151"/>
    </row>
    <row r="33" spans="1:14" ht="13.5" customHeight="1" x14ac:dyDescent="0.15">
      <c r="A33" s="151"/>
      <c r="B33" s="151"/>
      <c r="C33" s="151"/>
      <c r="D33" s="151"/>
      <c r="E33" s="253"/>
      <c r="F33" s="453"/>
      <c r="G33" s="453"/>
      <c r="H33" s="453"/>
      <c r="I33" s="453"/>
      <c r="J33" s="253"/>
      <c r="K33" s="151"/>
      <c r="L33" s="151"/>
      <c r="M33" s="151"/>
      <c r="N33" s="151"/>
    </row>
    <row r="34" spans="1:14" x14ac:dyDescent="0.1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x14ac:dyDescent="0.1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x14ac:dyDescent="0.15">
      <c r="A36" s="151"/>
      <c r="B36" s="151"/>
      <c r="C36" s="453" t="s">
        <v>104</v>
      </c>
      <c r="D36" s="454"/>
      <c r="E36" s="454"/>
      <c r="F36" s="454"/>
      <c r="G36" s="454"/>
      <c r="H36" s="454"/>
      <c r="I36" s="454"/>
      <c r="J36" s="454"/>
      <c r="K36" s="454"/>
      <c r="L36" s="454"/>
      <c r="M36" s="151"/>
      <c r="N36" s="151"/>
    </row>
    <row r="37" spans="1:14" x14ac:dyDescent="0.15">
      <c r="A37" s="151"/>
      <c r="B37" s="151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151"/>
      <c r="N37" s="151"/>
    </row>
    <row r="38" spans="1:14" x14ac:dyDescent="0.15">
      <c r="A38" s="151"/>
      <c r="B38" s="151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151"/>
      <c r="N38" s="151"/>
    </row>
    <row r="71" spans="1:14" ht="13.5" customHeight="1" x14ac:dyDescent="0.15">
      <c r="A71" s="452" t="s">
        <v>153</v>
      </c>
      <c r="B71" s="452"/>
      <c r="C71" s="452"/>
      <c r="D71" s="452"/>
      <c r="E71" s="452"/>
      <c r="F71" s="452"/>
      <c r="G71" s="452"/>
      <c r="H71" s="452"/>
      <c r="I71" s="452"/>
      <c r="J71" s="452"/>
    </row>
    <row r="72" spans="1:14" ht="13.5" customHeight="1" x14ac:dyDescent="0.15">
      <c r="A72" s="452"/>
      <c r="B72" s="452"/>
      <c r="C72" s="452"/>
      <c r="D72" s="452"/>
      <c r="E72" s="452"/>
      <c r="F72" s="452"/>
      <c r="G72" s="452"/>
      <c r="H72" s="452"/>
      <c r="I72" s="452"/>
      <c r="J72" s="452"/>
    </row>
    <row r="73" spans="1:14" x14ac:dyDescent="0.15">
      <c r="B73" s="1" t="s">
        <v>146</v>
      </c>
    </row>
    <row r="74" spans="1:14" ht="9" customHeight="1" x14ac:dyDescent="0.15"/>
    <row r="75" spans="1:14" x14ac:dyDescent="0.15">
      <c r="B75" s="1" t="s">
        <v>145</v>
      </c>
    </row>
    <row r="76" spans="1:14" ht="9" customHeight="1" x14ac:dyDescent="0.15"/>
    <row r="77" spans="1:14" x14ac:dyDescent="0.1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</row>
  </sheetData>
  <mergeCells count="7">
    <mergeCell ref="A71:J72"/>
    <mergeCell ref="D7:K9"/>
    <mergeCell ref="B11:M14"/>
    <mergeCell ref="E16:J19"/>
    <mergeCell ref="C36:L38"/>
    <mergeCell ref="C26:M27"/>
    <mergeCell ref="F32:I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1" zoomScaleNormal="91" workbookViewId="0">
      <selection activeCell="H24" sqref="H24"/>
    </sheetView>
  </sheetViews>
  <sheetFormatPr defaultRowHeight="13.5" x14ac:dyDescent="0.15"/>
  <cols>
    <col min="1" max="1" width="5.625" style="9" customWidth="1"/>
    <col min="2" max="3" width="4.625" style="9" customWidth="1"/>
    <col min="4" max="9" width="12.625" style="1" customWidth="1"/>
    <col min="10" max="12" width="9" style="1"/>
    <col min="13" max="13" width="14" style="1" customWidth="1"/>
    <col min="14" max="16384" width="9" style="1"/>
  </cols>
  <sheetData>
    <row r="1" spans="1:13" ht="20.25" customHeight="1" thickBot="1" x14ac:dyDescent="0.2">
      <c r="A1" s="1" t="s">
        <v>128</v>
      </c>
      <c r="B1" s="1"/>
    </row>
    <row r="2" spans="1:13" s="9" customFormat="1" ht="18" customHeight="1" x14ac:dyDescent="0.15">
      <c r="A2" s="10"/>
      <c r="B2" s="11"/>
      <c r="C2" s="12"/>
      <c r="D2" s="478" t="s">
        <v>0</v>
      </c>
      <c r="E2" s="473" t="s">
        <v>127</v>
      </c>
      <c r="F2" s="474"/>
      <c r="G2" s="471" t="s">
        <v>125</v>
      </c>
      <c r="H2" s="473" t="s">
        <v>127</v>
      </c>
      <c r="I2" s="480"/>
      <c r="J2" s="471" t="s">
        <v>141</v>
      </c>
      <c r="K2" s="481"/>
      <c r="L2" s="481"/>
      <c r="M2" s="482"/>
    </row>
    <row r="3" spans="1:13" s="9" customFormat="1" ht="18" customHeight="1" thickBot="1" x14ac:dyDescent="0.2">
      <c r="A3" s="13"/>
      <c r="B3" s="167"/>
      <c r="C3" s="14"/>
      <c r="D3" s="479"/>
      <c r="E3" s="169" t="s">
        <v>123</v>
      </c>
      <c r="F3" s="170" t="s">
        <v>124</v>
      </c>
      <c r="G3" s="472"/>
      <c r="H3" s="169" t="s">
        <v>126</v>
      </c>
      <c r="I3" s="175" t="s">
        <v>124</v>
      </c>
      <c r="J3" s="472"/>
      <c r="K3" s="483"/>
      <c r="L3" s="483"/>
      <c r="M3" s="484"/>
    </row>
    <row r="4" spans="1:13" ht="18" customHeight="1" x14ac:dyDescent="0.15">
      <c r="A4" s="475" t="s">
        <v>105</v>
      </c>
      <c r="B4" s="476"/>
      <c r="C4" s="477"/>
      <c r="D4" s="2">
        <v>21276</v>
      </c>
      <c r="E4" s="171"/>
      <c r="F4" s="172"/>
      <c r="G4" s="48">
        <v>108113</v>
      </c>
      <c r="H4" s="171"/>
      <c r="I4" s="176"/>
      <c r="J4" s="485" t="s">
        <v>133</v>
      </c>
      <c r="K4" s="486"/>
      <c r="L4" s="486"/>
      <c r="M4" s="487"/>
    </row>
    <row r="5" spans="1:13" ht="18" customHeight="1" x14ac:dyDescent="0.15">
      <c r="A5" s="468" t="s">
        <v>106</v>
      </c>
      <c r="B5" s="469"/>
      <c r="C5" s="470"/>
      <c r="D5" s="40">
        <v>26556</v>
      </c>
      <c r="E5" s="56">
        <f t="shared" ref="E5:E22" si="0">D5-D4</f>
        <v>5280</v>
      </c>
      <c r="F5" s="168">
        <f t="shared" ref="F5:F22" si="1">D5/D4*100-100</f>
        <v>24.816694867456278</v>
      </c>
      <c r="G5" s="47">
        <v>134469</v>
      </c>
      <c r="H5" s="56">
        <f t="shared" ref="H5:H22" si="2">G5-G4</f>
        <v>26356</v>
      </c>
      <c r="I5" s="177">
        <f t="shared" ref="I5:I22" si="3">G5/G4*100-100</f>
        <v>24.378196886590885</v>
      </c>
      <c r="J5" s="465" t="s">
        <v>134</v>
      </c>
      <c r="K5" s="466"/>
      <c r="L5" s="466"/>
      <c r="M5" s="467"/>
    </row>
    <row r="6" spans="1:13" ht="18" customHeight="1" x14ac:dyDescent="0.15">
      <c r="A6" s="468" t="s">
        <v>107</v>
      </c>
      <c r="B6" s="469"/>
      <c r="C6" s="470"/>
      <c r="D6" s="40">
        <v>27949</v>
      </c>
      <c r="E6" s="56">
        <f t="shared" si="0"/>
        <v>1393</v>
      </c>
      <c r="F6" s="168">
        <f t="shared" si="1"/>
        <v>5.2455189034493088</v>
      </c>
      <c r="G6" s="47">
        <v>144887</v>
      </c>
      <c r="H6" s="56">
        <f t="shared" si="2"/>
        <v>10418</v>
      </c>
      <c r="I6" s="177">
        <f t="shared" si="3"/>
        <v>7.74751057864637</v>
      </c>
      <c r="J6" s="465" t="s">
        <v>135</v>
      </c>
      <c r="K6" s="466"/>
      <c r="L6" s="466"/>
      <c r="M6" s="467"/>
    </row>
    <row r="7" spans="1:13" ht="18" customHeight="1" x14ac:dyDescent="0.15">
      <c r="A7" s="468" t="s">
        <v>108</v>
      </c>
      <c r="B7" s="469"/>
      <c r="C7" s="470"/>
      <c r="D7" s="40">
        <v>29223</v>
      </c>
      <c r="E7" s="56">
        <f t="shared" si="0"/>
        <v>1274</v>
      </c>
      <c r="F7" s="168">
        <f t="shared" si="1"/>
        <v>4.5583026226340735</v>
      </c>
      <c r="G7" s="47">
        <v>153587</v>
      </c>
      <c r="H7" s="56">
        <f t="shared" si="2"/>
        <v>8700</v>
      </c>
      <c r="I7" s="177">
        <f t="shared" si="3"/>
        <v>6.0046795088586293</v>
      </c>
      <c r="J7" s="465" t="s">
        <v>136</v>
      </c>
      <c r="K7" s="466"/>
      <c r="L7" s="466"/>
      <c r="M7" s="467"/>
    </row>
    <row r="8" spans="1:13" ht="18" customHeight="1" x14ac:dyDescent="0.15">
      <c r="A8" s="468" t="s">
        <v>109</v>
      </c>
      <c r="B8" s="469"/>
      <c r="C8" s="470"/>
      <c r="D8" s="40">
        <v>32386</v>
      </c>
      <c r="E8" s="56">
        <f t="shared" si="0"/>
        <v>3163</v>
      </c>
      <c r="F8" s="168">
        <f t="shared" si="1"/>
        <v>10.823666290250827</v>
      </c>
      <c r="G8" s="69">
        <v>164282</v>
      </c>
      <c r="H8" s="56">
        <f t="shared" si="2"/>
        <v>10695</v>
      </c>
      <c r="I8" s="177">
        <f t="shared" si="3"/>
        <v>6.9634799820297246</v>
      </c>
      <c r="J8" s="465" t="s">
        <v>139</v>
      </c>
      <c r="K8" s="466"/>
      <c r="L8" s="466"/>
      <c r="M8" s="467"/>
    </row>
    <row r="9" spans="1:13" ht="18" customHeight="1" x14ac:dyDescent="0.15">
      <c r="A9" s="468" t="s">
        <v>110</v>
      </c>
      <c r="B9" s="469"/>
      <c r="C9" s="470"/>
      <c r="D9" s="40">
        <v>35410</v>
      </c>
      <c r="E9" s="56">
        <f t="shared" si="0"/>
        <v>3024</v>
      </c>
      <c r="F9" s="168">
        <f t="shared" si="1"/>
        <v>9.3373679985178768</v>
      </c>
      <c r="G9" s="47">
        <v>164934</v>
      </c>
      <c r="H9" s="56">
        <f t="shared" si="2"/>
        <v>652</v>
      </c>
      <c r="I9" s="177">
        <f t="shared" si="3"/>
        <v>0.39687853812347385</v>
      </c>
      <c r="J9" s="465" t="s">
        <v>138</v>
      </c>
      <c r="K9" s="466"/>
      <c r="L9" s="466"/>
      <c r="M9" s="467"/>
    </row>
    <row r="10" spans="1:13" ht="18" customHeight="1" x14ac:dyDescent="0.15">
      <c r="A10" s="468" t="s">
        <v>111</v>
      </c>
      <c r="B10" s="469"/>
      <c r="C10" s="470"/>
      <c r="D10" s="40">
        <v>36918</v>
      </c>
      <c r="E10" s="56">
        <f t="shared" si="0"/>
        <v>1508</v>
      </c>
      <c r="F10" s="168">
        <f t="shared" si="1"/>
        <v>4.2586839875741447</v>
      </c>
      <c r="G10" s="69">
        <v>178330</v>
      </c>
      <c r="H10" s="56">
        <f t="shared" si="2"/>
        <v>13396</v>
      </c>
      <c r="I10" s="177">
        <f t="shared" si="3"/>
        <v>8.1220366934652759</v>
      </c>
      <c r="J10" s="465" t="s">
        <v>137</v>
      </c>
      <c r="K10" s="466"/>
      <c r="L10" s="466"/>
      <c r="M10" s="467"/>
    </row>
    <row r="11" spans="1:13" ht="18" customHeight="1" x14ac:dyDescent="0.15">
      <c r="A11" s="468" t="s">
        <v>112</v>
      </c>
      <c r="B11" s="469"/>
      <c r="C11" s="470"/>
      <c r="D11" s="40">
        <v>38803</v>
      </c>
      <c r="E11" s="56">
        <f t="shared" si="0"/>
        <v>1885</v>
      </c>
      <c r="F11" s="168">
        <f t="shared" si="1"/>
        <v>5.1059103960127743</v>
      </c>
      <c r="G11" s="47">
        <v>188448</v>
      </c>
      <c r="H11" s="56">
        <f t="shared" si="2"/>
        <v>10118</v>
      </c>
      <c r="I11" s="177">
        <f t="shared" si="3"/>
        <v>5.6737509112319913</v>
      </c>
      <c r="J11" s="465" t="s">
        <v>140</v>
      </c>
      <c r="K11" s="466"/>
      <c r="L11" s="466"/>
      <c r="M11" s="467"/>
    </row>
    <row r="12" spans="1:13" ht="18" customHeight="1" x14ac:dyDescent="0.15">
      <c r="A12" s="468" t="s">
        <v>113</v>
      </c>
      <c r="B12" s="469"/>
      <c r="C12" s="470"/>
      <c r="D12" s="40">
        <v>45384</v>
      </c>
      <c r="E12" s="56">
        <f t="shared" si="0"/>
        <v>6581</v>
      </c>
      <c r="F12" s="168">
        <f t="shared" si="1"/>
        <v>16.960028863747652</v>
      </c>
      <c r="G12" s="47">
        <v>198511</v>
      </c>
      <c r="H12" s="56">
        <f t="shared" si="2"/>
        <v>10063</v>
      </c>
      <c r="I12" s="177">
        <f t="shared" si="3"/>
        <v>5.339934623875024</v>
      </c>
      <c r="J12" s="179"/>
      <c r="K12" s="180"/>
      <c r="L12" s="180"/>
      <c r="M12" s="181"/>
    </row>
    <row r="13" spans="1:13" ht="18" customHeight="1" x14ac:dyDescent="0.15">
      <c r="A13" s="468" t="s">
        <v>114</v>
      </c>
      <c r="B13" s="469"/>
      <c r="C13" s="470"/>
      <c r="D13" s="40">
        <v>49851</v>
      </c>
      <c r="E13" s="56">
        <f t="shared" si="0"/>
        <v>4467</v>
      </c>
      <c r="F13" s="168">
        <f t="shared" si="1"/>
        <v>9.8426758328926383</v>
      </c>
      <c r="G13" s="47">
        <v>196771</v>
      </c>
      <c r="H13" s="56">
        <f t="shared" si="2"/>
        <v>-1740</v>
      </c>
      <c r="I13" s="177">
        <f t="shared" si="3"/>
        <v>-0.87652573409030765</v>
      </c>
      <c r="J13" s="179"/>
      <c r="K13" s="180"/>
      <c r="L13" s="180"/>
      <c r="M13" s="181"/>
    </row>
    <row r="14" spans="1:13" ht="18" customHeight="1" x14ac:dyDescent="0.15">
      <c r="A14" s="468" t="s">
        <v>115</v>
      </c>
      <c r="B14" s="469"/>
      <c r="C14" s="470"/>
      <c r="D14" s="40">
        <v>53632</v>
      </c>
      <c r="E14" s="56">
        <f t="shared" si="0"/>
        <v>3781</v>
      </c>
      <c r="F14" s="168">
        <f t="shared" si="1"/>
        <v>7.5846021143006084</v>
      </c>
      <c r="G14" s="69">
        <v>191856</v>
      </c>
      <c r="H14" s="56">
        <f t="shared" si="2"/>
        <v>-4915</v>
      </c>
      <c r="I14" s="177">
        <f t="shared" si="3"/>
        <v>-2.4978274237565472</v>
      </c>
      <c r="J14" s="179"/>
      <c r="K14" s="180"/>
      <c r="L14" s="180"/>
      <c r="M14" s="181"/>
    </row>
    <row r="15" spans="1:13" ht="18" customHeight="1" x14ac:dyDescent="0.15">
      <c r="A15" s="468" t="s">
        <v>116</v>
      </c>
      <c r="B15" s="469"/>
      <c r="C15" s="470"/>
      <c r="D15" s="40">
        <v>56758</v>
      </c>
      <c r="E15" s="56">
        <f t="shared" si="0"/>
        <v>3126</v>
      </c>
      <c r="F15" s="168">
        <f t="shared" si="1"/>
        <v>5.8286097852028576</v>
      </c>
      <c r="G15" s="47">
        <v>184406</v>
      </c>
      <c r="H15" s="56">
        <f t="shared" si="2"/>
        <v>-7450</v>
      </c>
      <c r="I15" s="177">
        <f t="shared" si="3"/>
        <v>-3.8831206738387181</v>
      </c>
      <c r="J15" s="179"/>
      <c r="K15" s="180"/>
      <c r="L15" s="180"/>
      <c r="M15" s="181"/>
    </row>
    <row r="16" spans="1:13" ht="18" customHeight="1" x14ac:dyDescent="0.15">
      <c r="A16" s="468" t="s">
        <v>117</v>
      </c>
      <c r="B16" s="469"/>
      <c r="C16" s="470"/>
      <c r="D16" s="40">
        <v>59287</v>
      </c>
      <c r="E16" s="56">
        <f t="shared" si="0"/>
        <v>2529</v>
      </c>
      <c r="F16" s="168">
        <f t="shared" si="1"/>
        <v>4.4557595405052979</v>
      </c>
      <c r="G16" s="40">
        <v>180728</v>
      </c>
      <c r="H16" s="56">
        <f t="shared" si="2"/>
        <v>-3678</v>
      </c>
      <c r="I16" s="177">
        <f t="shared" si="3"/>
        <v>-1.9945121091504632</v>
      </c>
      <c r="J16" s="179"/>
      <c r="K16" s="180"/>
      <c r="L16" s="180"/>
      <c r="M16" s="181"/>
    </row>
    <row r="17" spans="1:13" ht="18" customHeight="1" x14ac:dyDescent="0.15">
      <c r="A17" s="468" t="s">
        <v>118</v>
      </c>
      <c r="B17" s="469"/>
      <c r="C17" s="470"/>
      <c r="D17" s="40">
        <v>58763</v>
      </c>
      <c r="E17" s="56">
        <f t="shared" si="0"/>
        <v>-524</v>
      </c>
      <c r="F17" s="168">
        <f t="shared" si="1"/>
        <v>-0.88383625415352185</v>
      </c>
      <c r="G17" s="40">
        <v>172486</v>
      </c>
      <c r="H17" s="56">
        <f t="shared" si="2"/>
        <v>-8242</v>
      </c>
      <c r="I17" s="177">
        <f t="shared" si="3"/>
        <v>-4.560444424770921</v>
      </c>
      <c r="J17" s="179"/>
      <c r="K17" s="180"/>
      <c r="L17" s="180"/>
      <c r="M17" s="181"/>
    </row>
    <row r="18" spans="1:13" ht="18" customHeight="1" x14ac:dyDescent="0.15">
      <c r="A18" s="468" t="s">
        <v>119</v>
      </c>
      <c r="B18" s="469"/>
      <c r="C18" s="470"/>
      <c r="D18" s="40">
        <v>58932</v>
      </c>
      <c r="E18" s="56">
        <f t="shared" si="0"/>
        <v>169</v>
      </c>
      <c r="F18" s="168">
        <f t="shared" si="1"/>
        <v>0.28759593621836643</v>
      </c>
      <c r="G18" s="40">
        <v>163211</v>
      </c>
      <c r="H18" s="56">
        <f t="shared" si="2"/>
        <v>-9275</v>
      </c>
      <c r="I18" s="177">
        <f t="shared" si="3"/>
        <v>-5.3772480085340248</v>
      </c>
      <c r="J18" s="179"/>
      <c r="K18" s="180"/>
      <c r="L18" s="180"/>
      <c r="M18" s="181"/>
    </row>
    <row r="19" spans="1:13" ht="18" customHeight="1" x14ac:dyDescent="0.15">
      <c r="A19" s="468" t="s">
        <v>120</v>
      </c>
      <c r="B19" s="469"/>
      <c r="C19" s="470"/>
      <c r="D19" s="40">
        <v>60416</v>
      </c>
      <c r="E19" s="56">
        <f t="shared" si="0"/>
        <v>1484</v>
      </c>
      <c r="F19" s="168">
        <f t="shared" si="1"/>
        <v>2.5181565193782518</v>
      </c>
      <c r="G19" s="40">
        <v>157022</v>
      </c>
      <c r="H19" s="56">
        <f t="shared" si="2"/>
        <v>-6189</v>
      </c>
      <c r="I19" s="177">
        <f t="shared" si="3"/>
        <v>-3.7920238219237632</v>
      </c>
      <c r="J19" s="179"/>
      <c r="K19" s="180"/>
      <c r="L19" s="180"/>
      <c r="M19" s="181"/>
    </row>
    <row r="20" spans="1:13" ht="18" customHeight="1" x14ac:dyDescent="0.15">
      <c r="A20" s="468" t="s">
        <v>121</v>
      </c>
      <c r="B20" s="469"/>
      <c r="C20" s="470"/>
      <c r="D20" s="40">
        <v>61471</v>
      </c>
      <c r="E20" s="56">
        <f t="shared" si="0"/>
        <v>1055</v>
      </c>
      <c r="F20" s="168">
        <f t="shared" si="1"/>
        <v>1.7462261652542423</v>
      </c>
      <c r="G20" s="40">
        <v>150687</v>
      </c>
      <c r="H20" s="56">
        <f t="shared" si="2"/>
        <v>-6335</v>
      </c>
      <c r="I20" s="177">
        <f t="shared" si="3"/>
        <v>-4.0344665078778803</v>
      </c>
      <c r="J20" s="179"/>
      <c r="K20" s="180"/>
      <c r="L20" s="180"/>
      <c r="M20" s="181"/>
    </row>
    <row r="21" spans="1:13" ht="18" customHeight="1" x14ac:dyDescent="0.15">
      <c r="A21" s="468" t="s">
        <v>122</v>
      </c>
      <c r="B21" s="469"/>
      <c r="C21" s="470"/>
      <c r="D21" s="40">
        <v>60400</v>
      </c>
      <c r="E21" s="56">
        <f t="shared" si="0"/>
        <v>-1071</v>
      </c>
      <c r="F21" s="168">
        <f t="shared" si="1"/>
        <v>-1.742284979909229</v>
      </c>
      <c r="G21" s="40">
        <v>142161</v>
      </c>
      <c r="H21" s="56">
        <f t="shared" si="2"/>
        <v>-8526</v>
      </c>
      <c r="I21" s="177">
        <f t="shared" si="3"/>
        <v>-5.6580859662744558</v>
      </c>
      <c r="J21" s="179"/>
      <c r="K21" s="180"/>
      <c r="L21" s="180"/>
      <c r="M21" s="181"/>
    </row>
    <row r="22" spans="1:13" ht="18" customHeight="1" x14ac:dyDescent="0.15">
      <c r="A22" s="459" t="s">
        <v>110</v>
      </c>
      <c r="B22" s="460"/>
      <c r="C22" s="461"/>
      <c r="D22" s="226">
        <v>57711</v>
      </c>
      <c r="E22" s="56">
        <f t="shared" si="0"/>
        <v>-2689</v>
      </c>
      <c r="F22" s="168">
        <f t="shared" si="1"/>
        <v>-4.4519867549668817</v>
      </c>
      <c r="G22" s="226">
        <v>131928</v>
      </c>
      <c r="H22" s="56">
        <f t="shared" si="2"/>
        <v>-10233</v>
      </c>
      <c r="I22" s="177">
        <f t="shared" si="3"/>
        <v>-7.1981767151328455</v>
      </c>
      <c r="J22" s="47"/>
      <c r="K22" s="40"/>
      <c r="L22" s="40"/>
      <c r="M22" s="228"/>
    </row>
    <row r="23" spans="1:13" ht="18" customHeight="1" x14ac:dyDescent="0.15">
      <c r="A23" s="459" t="s">
        <v>147</v>
      </c>
      <c r="B23" s="460"/>
      <c r="C23" s="461"/>
      <c r="D23" s="226">
        <v>55466</v>
      </c>
      <c r="E23" s="292">
        <f>D23-D22</f>
        <v>-2245</v>
      </c>
      <c r="F23" s="276">
        <f>D23/D22*100-100</f>
        <v>-3.8900729496976254</v>
      </c>
      <c r="G23" s="226">
        <v>121924</v>
      </c>
      <c r="H23" s="56">
        <f>G23-G22</f>
        <v>-10004</v>
      </c>
      <c r="I23" s="177">
        <f>G23/G22*100-100</f>
        <v>-7.5829240191619647</v>
      </c>
      <c r="J23" s="47"/>
      <c r="K23" s="40"/>
      <c r="L23" s="40"/>
      <c r="M23" s="228"/>
    </row>
    <row r="24" spans="1:13" ht="18" customHeight="1" thickBot="1" x14ac:dyDescent="0.2">
      <c r="A24" s="462" t="s">
        <v>163</v>
      </c>
      <c r="B24" s="463"/>
      <c r="C24" s="464"/>
      <c r="D24" s="256">
        <v>52817</v>
      </c>
      <c r="E24" s="257">
        <f>D24-D23</f>
        <v>-2649</v>
      </c>
      <c r="F24" s="258">
        <f>D24/D23*100-100</f>
        <v>-4.7758987487830353</v>
      </c>
      <c r="G24" s="256">
        <v>111299</v>
      </c>
      <c r="H24" s="6">
        <f>G24-G23</f>
        <v>-10625</v>
      </c>
      <c r="I24" s="178">
        <f>G24/G23*100-100</f>
        <v>-8.7144450641383173</v>
      </c>
      <c r="J24" s="236"/>
      <c r="K24" s="251"/>
      <c r="L24" s="251"/>
      <c r="M24" s="252"/>
    </row>
    <row r="26" spans="1:13" x14ac:dyDescent="0.15">
      <c r="A26" s="9" t="s">
        <v>155</v>
      </c>
    </row>
  </sheetData>
  <mergeCells count="34">
    <mergeCell ref="H2:I2"/>
    <mergeCell ref="A7:C7"/>
    <mergeCell ref="A8:C8"/>
    <mergeCell ref="A9:C9"/>
    <mergeCell ref="J2:M3"/>
    <mergeCell ref="J4:M4"/>
    <mergeCell ref="J5:M5"/>
    <mergeCell ref="J6:M6"/>
    <mergeCell ref="J7:M7"/>
    <mergeCell ref="A10:C10"/>
    <mergeCell ref="G2:G3"/>
    <mergeCell ref="E2:F2"/>
    <mergeCell ref="A12:C12"/>
    <mergeCell ref="A4:C4"/>
    <mergeCell ref="A5:C5"/>
    <mergeCell ref="A6:C6"/>
    <mergeCell ref="A11:C11"/>
    <mergeCell ref="D2:D3"/>
    <mergeCell ref="A23:C23"/>
    <mergeCell ref="A24:C24"/>
    <mergeCell ref="J8:M8"/>
    <mergeCell ref="J9:M9"/>
    <mergeCell ref="J10:M10"/>
    <mergeCell ref="J11:M11"/>
    <mergeCell ref="A21:C21"/>
    <mergeCell ref="A22:C22"/>
    <mergeCell ref="A19:C19"/>
    <mergeCell ref="A20:C20"/>
    <mergeCell ref="A13:C13"/>
    <mergeCell ref="A14:C14"/>
    <mergeCell ref="A15:C15"/>
    <mergeCell ref="A16:C16"/>
    <mergeCell ref="A17:C17"/>
    <mergeCell ref="A18:C18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zoomScalePageLayoutView="90" workbookViewId="0">
      <selection activeCell="N10" sqref="N10"/>
    </sheetView>
  </sheetViews>
  <sheetFormatPr defaultRowHeight="13.5" x14ac:dyDescent="0.15"/>
  <cols>
    <col min="1" max="1" width="3.625" style="95" customWidth="1"/>
    <col min="2" max="2" width="12.625" style="95" customWidth="1"/>
    <col min="3" max="3" width="8.625" style="95" customWidth="1"/>
    <col min="4" max="15" width="10.625" style="91" customWidth="1"/>
    <col min="16" max="16384" width="9" style="91"/>
  </cols>
  <sheetData>
    <row r="1" spans="1:15" ht="20.25" customHeight="1" thickBot="1" x14ac:dyDescent="0.2">
      <c r="A1" s="155" t="s">
        <v>158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5" s="95" customFormat="1" ht="18" customHeight="1" x14ac:dyDescent="0.15">
      <c r="A2" s="92"/>
      <c r="B2" s="93"/>
      <c r="C2" s="94"/>
      <c r="D2" s="499" t="s">
        <v>164</v>
      </c>
      <c r="E2" s="490" t="s">
        <v>148</v>
      </c>
      <c r="F2" s="488" t="s">
        <v>7</v>
      </c>
      <c r="G2" s="489"/>
    </row>
    <row r="3" spans="1:15" s="95" customFormat="1" ht="18" customHeight="1" thickBot="1" x14ac:dyDescent="0.2">
      <c r="A3" s="96"/>
      <c r="B3" s="97"/>
      <c r="C3" s="98"/>
      <c r="D3" s="500"/>
      <c r="E3" s="491"/>
      <c r="F3" s="297" t="s">
        <v>132</v>
      </c>
      <c r="G3" s="99" t="s">
        <v>8</v>
      </c>
    </row>
    <row r="4" spans="1:15" ht="18" customHeight="1" x14ac:dyDescent="0.15">
      <c r="A4" s="494" t="s">
        <v>0</v>
      </c>
      <c r="B4" s="495"/>
      <c r="C4" s="496"/>
      <c r="D4" s="399">
        <f>D5+D6+D7</f>
        <v>52817</v>
      </c>
      <c r="E4" s="360">
        <f>E5+E6+E7</f>
        <v>55466</v>
      </c>
      <c r="F4" s="100">
        <f>D4-E4</f>
        <v>-2649</v>
      </c>
      <c r="G4" s="403">
        <f>D4/E4*100-100</f>
        <v>-4.7758987487830353</v>
      </c>
    </row>
    <row r="5" spans="1:15" ht="18" customHeight="1" x14ac:dyDescent="0.15">
      <c r="A5" s="101"/>
      <c r="B5" s="497" t="s">
        <v>83</v>
      </c>
      <c r="C5" s="498"/>
      <c r="D5" s="400">
        <v>52615</v>
      </c>
      <c r="E5" s="361">
        <v>55299</v>
      </c>
      <c r="F5" s="293">
        <f>D5-E5</f>
        <v>-2684</v>
      </c>
      <c r="G5" s="198">
        <f>D5/E5*100-100</f>
        <v>-4.8536139894030583</v>
      </c>
    </row>
    <row r="6" spans="1:15" ht="18" customHeight="1" x14ac:dyDescent="0.15">
      <c r="A6" s="101"/>
      <c r="B6" s="497" t="s">
        <v>1</v>
      </c>
      <c r="C6" s="498"/>
      <c r="D6" s="400">
        <v>202</v>
      </c>
      <c r="E6" s="361">
        <v>167</v>
      </c>
      <c r="F6" s="293">
        <f>D6-E6</f>
        <v>35</v>
      </c>
      <c r="G6" s="197">
        <f>D6/E6*100-100</f>
        <v>20.958083832335333</v>
      </c>
    </row>
    <row r="7" spans="1:15" ht="18" customHeight="1" x14ac:dyDescent="0.15">
      <c r="A7" s="101"/>
      <c r="B7" s="509" t="s">
        <v>2</v>
      </c>
      <c r="C7" s="510"/>
      <c r="D7" s="442">
        <v>0</v>
      </c>
      <c r="E7" s="362">
        <v>0</v>
      </c>
      <c r="F7" s="294"/>
      <c r="G7" s="182"/>
    </row>
    <row r="8" spans="1:15" ht="18" customHeight="1" x14ac:dyDescent="0.15">
      <c r="A8" s="511" t="s">
        <v>3</v>
      </c>
      <c r="B8" s="512"/>
      <c r="C8" s="513"/>
      <c r="D8" s="402">
        <f>D9+D10</f>
        <v>111299</v>
      </c>
      <c r="E8" s="274">
        <f>E9+E10</f>
        <v>121924</v>
      </c>
      <c r="F8" s="379">
        <f>D8-E8</f>
        <v>-10625</v>
      </c>
      <c r="G8" s="199">
        <f>D8/E8*100-100</f>
        <v>-8.7144450641383173</v>
      </c>
    </row>
    <row r="9" spans="1:15" ht="18" customHeight="1" x14ac:dyDescent="0.15">
      <c r="A9" s="101"/>
      <c r="B9" s="497" t="s">
        <v>4</v>
      </c>
      <c r="C9" s="498"/>
      <c r="D9" s="400">
        <v>50136</v>
      </c>
      <c r="E9" s="361">
        <v>54985</v>
      </c>
      <c r="F9" s="128">
        <f>D9-E9</f>
        <v>-4849</v>
      </c>
      <c r="G9" s="198">
        <f>D9/E9*100-100</f>
        <v>-8.8187687551150304</v>
      </c>
    </row>
    <row r="10" spans="1:15" ht="18" customHeight="1" x14ac:dyDescent="0.15">
      <c r="A10" s="102"/>
      <c r="B10" s="509" t="s">
        <v>5</v>
      </c>
      <c r="C10" s="510"/>
      <c r="D10" s="401">
        <v>61163</v>
      </c>
      <c r="E10" s="363">
        <v>66939</v>
      </c>
      <c r="F10" s="100">
        <f>D10-E10</f>
        <v>-5776</v>
      </c>
      <c r="G10" s="197">
        <f>D10/E10*100-100</f>
        <v>-8.6287515499185758</v>
      </c>
    </row>
    <row r="11" spans="1:15" ht="18" customHeight="1" x14ac:dyDescent="0.15">
      <c r="A11" s="521" t="s">
        <v>6</v>
      </c>
      <c r="B11" s="522"/>
      <c r="C11" s="523"/>
      <c r="D11" s="396">
        <f>ROUND(D9/D10*100,2)</f>
        <v>81.97</v>
      </c>
      <c r="E11" s="364">
        <f>ROUND(E9/E10*100,2)</f>
        <v>82.14</v>
      </c>
      <c r="F11" s="492"/>
      <c r="G11" s="493"/>
    </row>
    <row r="12" spans="1:15" ht="18" customHeight="1" x14ac:dyDescent="0.15">
      <c r="A12" s="515" t="s">
        <v>142</v>
      </c>
      <c r="B12" s="516"/>
      <c r="C12" s="517"/>
      <c r="D12" s="397">
        <f>ROUND(D8/D4,2)</f>
        <v>2.11</v>
      </c>
      <c r="E12" s="365">
        <f>ROUND(E8/E4,2)</f>
        <v>2.2000000000000002</v>
      </c>
      <c r="F12" s="295">
        <f>D12-E12</f>
        <v>-9.0000000000000302E-2</v>
      </c>
      <c r="G12" s="229">
        <f>D12/E12*100-100</f>
        <v>-4.0909090909090935</v>
      </c>
    </row>
    <row r="13" spans="1:15" ht="18" customHeight="1" thickBot="1" x14ac:dyDescent="0.2">
      <c r="A13" s="503" t="s">
        <v>15</v>
      </c>
      <c r="B13" s="504"/>
      <c r="C13" s="505"/>
      <c r="D13" s="398">
        <v>456.5</v>
      </c>
      <c r="E13" s="366">
        <v>500</v>
      </c>
      <c r="F13" s="296">
        <f>D13-E13</f>
        <v>-43.5</v>
      </c>
      <c r="G13" s="200">
        <f>D13/E13*100-100</f>
        <v>-8.7000000000000028</v>
      </c>
    </row>
    <row r="15" spans="1:15" ht="20.25" customHeight="1" thickBot="1" x14ac:dyDescent="0.2">
      <c r="A15" s="103" t="s">
        <v>129</v>
      </c>
    </row>
    <row r="16" spans="1:15" s="95" customFormat="1" ht="18" customHeight="1" x14ac:dyDescent="0.15">
      <c r="A16" s="92"/>
      <c r="B16" s="93"/>
      <c r="C16" s="94"/>
      <c r="D16" s="518" t="s">
        <v>165</v>
      </c>
      <c r="E16" s="519"/>
      <c r="F16" s="519"/>
      <c r="G16" s="520"/>
      <c r="H16" s="506" t="s">
        <v>149</v>
      </c>
      <c r="I16" s="507"/>
      <c r="J16" s="507"/>
      <c r="K16" s="514"/>
      <c r="L16" s="488" t="s">
        <v>13</v>
      </c>
      <c r="M16" s="488"/>
      <c r="N16" s="488"/>
      <c r="O16" s="489"/>
    </row>
    <row r="17" spans="1:15" s="95" customFormat="1" ht="18" customHeight="1" thickBot="1" x14ac:dyDescent="0.2">
      <c r="A17" s="96"/>
      <c r="B17" s="97"/>
      <c r="C17" s="98"/>
      <c r="D17" s="279" t="s">
        <v>4</v>
      </c>
      <c r="E17" s="104" t="s">
        <v>5</v>
      </c>
      <c r="F17" s="105" t="s">
        <v>12</v>
      </c>
      <c r="G17" s="106" t="s">
        <v>18</v>
      </c>
      <c r="H17" s="107" t="s">
        <v>4</v>
      </c>
      <c r="I17" s="108" t="s">
        <v>5</v>
      </c>
      <c r="J17" s="109" t="s">
        <v>12</v>
      </c>
      <c r="K17" s="110" t="s">
        <v>18</v>
      </c>
      <c r="L17" s="111" t="s">
        <v>4</v>
      </c>
      <c r="M17" s="108" t="s">
        <v>5</v>
      </c>
      <c r="N17" s="109" t="s">
        <v>12</v>
      </c>
      <c r="O17" s="112" t="s">
        <v>77</v>
      </c>
    </row>
    <row r="18" spans="1:15" ht="18" customHeight="1" x14ac:dyDescent="0.15">
      <c r="A18" s="494" t="s">
        <v>23</v>
      </c>
      <c r="B18" s="495"/>
      <c r="C18" s="496"/>
      <c r="D18" s="286">
        <f>D19+D20+D21+D22</f>
        <v>50136</v>
      </c>
      <c r="E18" s="113">
        <f>E19+E20+E21+E22</f>
        <v>61163</v>
      </c>
      <c r="F18" s="114">
        <f>D18+E18</f>
        <v>111299</v>
      </c>
      <c r="G18" s="115">
        <v>100</v>
      </c>
      <c r="H18" s="119">
        <f>H19+H20+H21+H22</f>
        <v>54985</v>
      </c>
      <c r="I18" s="116">
        <f>I19+I20+I21+I22</f>
        <v>66939</v>
      </c>
      <c r="J18" s="117">
        <f>H18+I18</f>
        <v>121924</v>
      </c>
      <c r="K18" s="118">
        <v>100</v>
      </c>
      <c r="L18" s="119">
        <f t="shared" ref="L18:N20" si="0">D18-H18</f>
        <v>-4849</v>
      </c>
      <c r="M18" s="116">
        <f t="shared" si="0"/>
        <v>-5776</v>
      </c>
      <c r="N18" s="117">
        <f t="shared" si="0"/>
        <v>-10625</v>
      </c>
      <c r="O18" s="202"/>
    </row>
    <row r="19" spans="1:15" ht="18" customHeight="1" x14ac:dyDescent="0.15">
      <c r="A19" s="101"/>
      <c r="B19" s="120" t="s">
        <v>9</v>
      </c>
      <c r="C19" s="121" t="s">
        <v>24</v>
      </c>
      <c r="D19" s="282">
        <v>4678</v>
      </c>
      <c r="E19" s="259">
        <v>4491</v>
      </c>
      <c r="F19" s="122">
        <f>D19+E19</f>
        <v>9169</v>
      </c>
      <c r="G19" s="123">
        <f>ROUND(F19/(F19+F20+F21)*100,1)</f>
        <v>8.3000000000000007</v>
      </c>
      <c r="H19" s="128">
        <v>5661</v>
      </c>
      <c r="I19" s="124">
        <v>5510</v>
      </c>
      <c r="J19" s="125">
        <f>H19+I19</f>
        <v>11171</v>
      </c>
      <c r="K19" s="126">
        <f>ROUND(J19/(J19+J20+J21)*100,1)</f>
        <v>9.1999999999999993</v>
      </c>
      <c r="L19" s="127">
        <f t="shared" si="0"/>
        <v>-983</v>
      </c>
      <c r="M19" s="124">
        <f t="shared" si="0"/>
        <v>-1019</v>
      </c>
      <c r="N19" s="125">
        <f t="shared" si="0"/>
        <v>-2002</v>
      </c>
      <c r="O19" s="404">
        <f>G19-K19</f>
        <v>-0.89999999999999858</v>
      </c>
    </row>
    <row r="20" spans="1:15" ht="18" customHeight="1" x14ac:dyDescent="0.15">
      <c r="A20" s="101"/>
      <c r="B20" s="120" t="s">
        <v>10</v>
      </c>
      <c r="C20" s="121" t="s">
        <v>25</v>
      </c>
      <c r="D20" s="282">
        <v>26790</v>
      </c>
      <c r="E20" s="259">
        <v>28853</v>
      </c>
      <c r="F20" s="122">
        <f t="shared" ref="F20:F21" si="1">D20+E20</f>
        <v>55643</v>
      </c>
      <c r="G20" s="123">
        <f>ROUND(F20/(F19+F20+F21)*100,1)</f>
        <v>50.5</v>
      </c>
      <c r="H20" s="128">
        <v>31183</v>
      </c>
      <c r="I20" s="124">
        <v>34134</v>
      </c>
      <c r="J20" s="125">
        <f>H20+I20</f>
        <v>65317</v>
      </c>
      <c r="K20" s="126">
        <f>ROUND(J20/(J19+J20+J21)*100,1)</f>
        <v>53.7</v>
      </c>
      <c r="L20" s="128">
        <f t="shared" si="0"/>
        <v>-4393</v>
      </c>
      <c r="M20" s="124">
        <f t="shared" si="0"/>
        <v>-5281</v>
      </c>
      <c r="N20" s="125">
        <f t="shared" si="0"/>
        <v>-9674</v>
      </c>
      <c r="O20" s="404">
        <f>G20-K20</f>
        <v>-3.2000000000000028</v>
      </c>
    </row>
    <row r="21" spans="1:15" ht="18" customHeight="1" x14ac:dyDescent="0.15">
      <c r="A21" s="101"/>
      <c r="B21" s="120" t="s">
        <v>11</v>
      </c>
      <c r="C21" s="121" t="s">
        <v>26</v>
      </c>
      <c r="D21" s="282">
        <v>18009</v>
      </c>
      <c r="E21" s="259">
        <v>27417</v>
      </c>
      <c r="F21" s="122">
        <f t="shared" si="1"/>
        <v>45426</v>
      </c>
      <c r="G21" s="123">
        <f>ROUND(F21/(F19+F20+F21)*100,1)</f>
        <v>41.2</v>
      </c>
      <c r="H21" s="128">
        <v>18020</v>
      </c>
      <c r="I21" s="124">
        <v>27220</v>
      </c>
      <c r="J21" s="125">
        <f>H21+I21</f>
        <v>45240</v>
      </c>
      <c r="K21" s="126">
        <f>ROUND(J21/(J19+J20+J21)*100,1)</f>
        <v>37.200000000000003</v>
      </c>
      <c r="L21" s="128">
        <f t="shared" ref="L21:M24" si="2">D21-H21</f>
        <v>-11</v>
      </c>
      <c r="M21" s="124">
        <f t="shared" si="2"/>
        <v>197</v>
      </c>
      <c r="N21" s="125">
        <f t="shared" ref="N21" si="3">F21-J21</f>
        <v>186</v>
      </c>
      <c r="O21" s="448">
        <f>G21-K21</f>
        <v>4</v>
      </c>
    </row>
    <row r="22" spans="1:15" ht="18" customHeight="1" x14ac:dyDescent="0.15">
      <c r="A22" s="101"/>
      <c r="B22" s="509" t="s">
        <v>14</v>
      </c>
      <c r="C22" s="510"/>
      <c r="D22" s="287">
        <v>659</v>
      </c>
      <c r="E22" s="275">
        <v>402</v>
      </c>
      <c r="F22" s="129">
        <f>D22+E22</f>
        <v>1061</v>
      </c>
      <c r="G22" s="184"/>
      <c r="H22" s="132">
        <v>121</v>
      </c>
      <c r="I22" s="130">
        <v>75</v>
      </c>
      <c r="J22" s="131">
        <f>H22+I22</f>
        <v>196</v>
      </c>
      <c r="K22" s="183"/>
      <c r="L22" s="132">
        <f t="shared" si="2"/>
        <v>538</v>
      </c>
      <c r="M22" s="130">
        <f t="shared" si="2"/>
        <v>327</v>
      </c>
      <c r="N22" s="131">
        <f>F22-J22</f>
        <v>865</v>
      </c>
      <c r="O22" s="182"/>
    </row>
    <row r="23" spans="1:15" ht="18" customHeight="1" x14ac:dyDescent="0.15">
      <c r="A23" s="515" t="s">
        <v>16</v>
      </c>
      <c r="B23" s="516"/>
      <c r="C23" s="517"/>
      <c r="D23" s="288">
        <v>51.8</v>
      </c>
      <c r="E23" s="260">
        <v>56.7</v>
      </c>
      <c r="F23" s="261">
        <v>54.5</v>
      </c>
      <c r="G23" s="230"/>
      <c r="H23" s="357">
        <v>49.9</v>
      </c>
      <c r="I23" s="134">
        <v>54.5</v>
      </c>
      <c r="J23" s="135">
        <v>52.4</v>
      </c>
      <c r="K23" s="201"/>
      <c r="L23" s="133">
        <f t="shared" si="2"/>
        <v>1.8999999999999986</v>
      </c>
      <c r="M23" s="134">
        <f t="shared" si="2"/>
        <v>2.2000000000000028</v>
      </c>
      <c r="N23" s="135">
        <f>F23-J23</f>
        <v>2.1000000000000014</v>
      </c>
      <c r="O23" s="203"/>
    </row>
    <row r="24" spans="1:15" ht="18" customHeight="1" thickBot="1" x14ac:dyDescent="0.2">
      <c r="A24" s="503" t="s">
        <v>17</v>
      </c>
      <c r="B24" s="504"/>
      <c r="C24" s="505"/>
      <c r="D24" s="289">
        <v>55.1</v>
      </c>
      <c r="E24" s="262">
        <v>61.2</v>
      </c>
      <c r="F24" s="263">
        <v>58.4</v>
      </c>
      <c r="G24" s="231"/>
      <c r="H24" s="358">
        <v>53.1</v>
      </c>
      <c r="I24" s="137">
        <v>59.3</v>
      </c>
      <c r="J24" s="138">
        <v>56.5</v>
      </c>
      <c r="K24" s="359"/>
      <c r="L24" s="136">
        <f t="shared" si="2"/>
        <v>2</v>
      </c>
      <c r="M24" s="137">
        <f t="shared" si="2"/>
        <v>1.9000000000000057</v>
      </c>
      <c r="N24" s="138">
        <f>F24-J24</f>
        <v>1.8999999999999986</v>
      </c>
      <c r="O24" s="204"/>
    </row>
    <row r="25" spans="1:15" x14ac:dyDescent="0.15">
      <c r="A25" s="9" t="s">
        <v>156</v>
      </c>
    </row>
    <row r="26" spans="1:15" x14ac:dyDescent="0.15">
      <c r="A26" s="9"/>
    </row>
    <row r="27" spans="1:15" ht="20.25" customHeight="1" thickBot="1" x14ac:dyDescent="0.2">
      <c r="A27" s="103" t="s">
        <v>130</v>
      </c>
    </row>
    <row r="28" spans="1:15" s="95" customFormat="1" ht="18" customHeight="1" x14ac:dyDescent="0.15">
      <c r="A28" s="92"/>
      <c r="B28" s="93"/>
      <c r="C28" s="94"/>
      <c r="D28" s="524" t="s">
        <v>165</v>
      </c>
      <c r="E28" s="525"/>
      <c r="F28" s="525"/>
      <c r="G28" s="525"/>
      <c r="H28" s="525"/>
      <c r="I28" s="526"/>
      <c r="J28" s="506" t="s">
        <v>149</v>
      </c>
      <c r="K28" s="507"/>
      <c r="L28" s="507"/>
      <c r="M28" s="507"/>
      <c r="N28" s="507"/>
      <c r="O28" s="508"/>
    </row>
    <row r="29" spans="1:15" s="95" customFormat="1" ht="18" customHeight="1" thickBot="1" x14ac:dyDescent="0.2">
      <c r="A29" s="101"/>
      <c r="B29" s="139"/>
      <c r="C29" s="140"/>
      <c r="D29" s="279" t="s">
        <v>4</v>
      </c>
      <c r="E29" s="186" t="s">
        <v>143</v>
      </c>
      <c r="F29" s="187" t="s">
        <v>5</v>
      </c>
      <c r="G29" s="104" t="s">
        <v>143</v>
      </c>
      <c r="H29" s="187" t="s">
        <v>12</v>
      </c>
      <c r="I29" s="278" t="s">
        <v>18</v>
      </c>
      <c r="J29" s="107" t="s">
        <v>4</v>
      </c>
      <c r="K29" s="346" t="s">
        <v>18</v>
      </c>
      <c r="L29" s="347" t="s">
        <v>5</v>
      </c>
      <c r="M29" s="108" t="s">
        <v>18</v>
      </c>
      <c r="N29" s="347" t="s">
        <v>12</v>
      </c>
      <c r="O29" s="348" t="s">
        <v>18</v>
      </c>
    </row>
    <row r="30" spans="1:15" ht="18" customHeight="1" x14ac:dyDescent="0.15">
      <c r="A30" s="494" t="s">
        <v>27</v>
      </c>
      <c r="B30" s="495"/>
      <c r="C30" s="496"/>
      <c r="D30" s="280">
        <f>SUM(D31:D35)</f>
        <v>44799</v>
      </c>
      <c r="E30" s="193">
        <f>(D31+D32+D33+D34)/(D31+D32+D33+D34)*100</f>
        <v>100</v>
      </c>
      <c r="F30" s="188">
        <f>SUM(F31:F35)</f>
        <v>56270</v>
      </c>
      <c r="G30" s="193">
        <f>+(F31+F32+F33+F34)/(F31+F32+F33+F34)*100</f>
        <v>100</v>
      </c>
      <c r="H30" s="188">
        <f t="shared" ref="H30:H35" si="4">+D30+F30</f>
        <v>101069</v>
      </c>
      <c r="I30" s="281">
        <f>(H31+H32+H33+H34)/(H31+H32+H33+H34)*100</f>
        <v>100</v>
      </c>
      <c r="J30" s="349">
        <f>SUM(J31:J35)</f>
        <v>49203</v>
      </c>
      <c r="K30" s="195">
        <f>(J31+J32+J33+J34)/(J31+J32+J33+J34)*100</f>
        <v>100</v>
      </c>
      <c r="L30" s="350">
        <f>SUM(L31:L35)</f>
        <v>61354</v>
      </c>
      <c r="M30" s="195">
        <f>+(L31+L32+L33+L34)/(L31+L32+L33+L34)*100</f>
        <v>100</v>
      </c>
      <c r="N30" s="350">
        <f>+J30+L30</f>
        <v>110557</v>
      </c>
      <c r="O30" s="351">
        <f>(N31+N32+N33+N34)/(N31+N32+N33+N34)*100</f>
        <v>100</v>
      </c>
    </row>
    <row r="31" spans="1:15" ht="18" customHeight="1" x14ac:dyDescent="0.15">
      <c r="A31" s="101"/>
      <c r="B31" s="497" t="s">
        <v>19</v>
      </c>
      <c r="C31" s="498"/>
      <c r="D31" s="282">
        <v>13500</v>
      </c>
      <c r="E31" s="194">
        <f>ROUND(D31/(D31+D32+D33+D34)*100,1)</f>
        <v>30.6</v>
      </c>
      <c r="F31" s="189">
        <v>12540</v>
      </c>
      <c r="G31" s="194">
        <f>ROUND(F31/(F31+F32+F33+F34)*100,1)</f>
        <v>22.6</v>
      </c>
      <c r="H31" s="189">
        <f t="shared" si="4"/>
        <v>26040</v>
      </c>
      <c r="I31" s="283">
        <f>ROUND(H31/(H31+H32+H33+H34)*100,1)</f>
        <v>26.2</v>
      </c>
      <c r="J31" s="128">
        <v>14402</v>
      </c>
      <c r="K31" s="196">
        <f>ROUND(J31/(J31+J32+J33+J34)*100,1)</f>
        <v>29.5</v>
      </c>
      <c r="L31" s="352">
        <v>13567</v>
      </c>
      <c r="M31" s="196">
        <f>ROUND(L31/(L31+L32+L33+L34)*100,1)</f>
        <v>22.2</v>
      </c>
      <c r="N31" s="352">
        <f>+J31+L31</f>
        <v>27969</v>
      </c>
      <c r="O31" s="353">
        <f>ROUND(N31/(N31+N32+N33+N34)*100,1)</f>
        <v>25.4</v>
      </c>
    </row>
    <row r="32" spans="1:15" ht="18" customHeight="1" x14ac:dyDescent="0.15">
      <c r="A32" s="101"/>
      <c r="B32" s="497" t="s">
        <v>20</v>
      </c>
      <c r="C32" s="498"/>
      <c r="D32" s="282">
        <v>26024</v>
      </c>
      <c r="E32" s="194">
        <f>ROUND(D32/(D31+D32+D33+D34)*100,1)</f>
        <v>59</v>
      </c>
      <c r="F32" s="189">
        <v>26224</v>
      </c>
      <c r="G32" s="194">
        <f>ROUND(F32/(F31+F32+F33+F34)*100,1)</f>
        <v>47.3</v>
      </c>
      <c r="H32" s="189">
        <f t="shared" si="4"/>
        <v>52248</v>
      </c>
      <c r="I32" s="283">
        <f>ROUND(H32/(H31+H32+H33+H34)*100,1)</f>
        <v>52.5</v>
      </c>
      <c r="J32" s="128">
        <v>29332</v>
      </c>
      <c r="K32" s="196">
        <f>ROUND(J32/(J31+J32+J33+J34)*100,1)</f>
        <v>60.1</v>
      </c>
      <c r="L32" s="352">
        <v>29472</v>
      </c>
      <c r="M32" s="196">
        <f>ROUND(L32/(L31+L32+L33+L34)*100,1)</f>
        <v>48.3</v>
      </c>
      <c r="N32" s="352">
        <f>+J32+L32</f>
        <v>58804</v>
      </c>
      <c r="O32" s="353">
        <f>ROUND(N32/(N31+N32+N33+N34)*100,1)</f>
        <v>53.5</v>
      </c>
    </row>
    <row r="33" spans="1:15" ht="18" customHeight="1" x14ac:dyDescent="0.15">
      <c r="A33" s="101"/>
      <c r="B33" s="497" t="s">
        <v>21</v>
      </c>
      <c r="C33" s="498"/>
      <c r="D33" s="282">
        <v>2108</v>
      </c>
      <c r="E33" s="194">
        <f>ROUND(D33/(D31+D32+D33+D34)*100,1)</f>
        <v>4.8</v>
      </c>
      <c r="F33" s="189">
        <v>11301</v>
      </c>
      <c r="G33" s="194">
        <f>ROUND(F33/(F31+F32+F33+F34)*100,1)</f>
        <v>20.399999999999999</v>
      </c>
      <c r="H33" s="189">
        <f t="shared" si="4"/>
        <v>13409</v>
      </c>
      <c r="I33" s="283">
        <f>ROUND(H33/(H31+H32+H33+H34)*100,1)</f>
        <v>13.5</v>
      </c>
      <c r="J33" s="128">
        <v>2256</v>
      </c>
      <c r="K33" s="196">
        <f>ROUND(J33/(J31+J32+J33+J34)*100,1)</f>
        <v>4.5999999999999996</v>
      </c>
      <c r="L33" s="352">
        <v>12349</v>
      </c>
      <c r="M33" s="196">
        <f>ROUND(L33/(L31+L32+L33+L34)*100,1)</f>
        <v>20.2</v>
      </c>
      <c r="N33" s="352">
        <f>+J33+L33</f>
        <v>14605</v>
      </c>
      <c r="O33" s="353">
        <f>ROUND(N33/(N31+N32+N33+N34)*100,1)</f>
        <v>13.3</v>
      </c>
    </row>
    <row r="34" spans="1:15" ht="18" customHeight="1" x14ac:dyDescent="0.15">
      <c r="A34" s="101"/>
      <c r="B34" s="497" t="s">
        <v>22</v>
      </c>
      <c r="C34" s="498"/>
      <c r="D34" s="282">
        <v>2455</v>
      </c>
      <c r="E34" s="194">
        <f>ROUND(D34/(D31+D32+D33+D34)*100,1)</f>
        <v>5.6</v>
      </c>
      <c r="F34" s="189">
        <v>5340</v>
      </c>
      <c r="G34" s="194">
        <f>ROUND(F34/(F31+F32+F33+F34)*100,1)</f>
        <v>9.6</v>
      </c>
      <c r="H34" s="189">
        <f t="shared" si="4"/>
        <v>7795</v>
      </c>
      <c r="I34" s="283">
        <f>ROUND(H34/(H31+H32+H33+H34)*100,1)</f>
        <v>7.8</v>
      </c>
      <c r="J34" s="128">
        <v>2842</v>
      </c>
      <c r="K34" s="196">
        <f>ROUND(J34/(J31+J32+J33+J34)*100,1)</f>
        <v>5.8</v>
      </c>
      <c r="L34" s="352">
        <v>5692</v>
      </c>
      <c r="M34" s="196">
        <f>ROUND(L34/(L31+L32+L33+L34)*100,1)</f>
        <v>9.3000000000000007</v>
      </c>
      <c r="N34" s="352">
        <f>+J34+L34</f>
        <v>8534</v>
      </c>
      <c r="O34" s="353">
        <f>ROUND(N34/(N31+N32+N33+N34)*100,1)</f>
        <v>7.8</v>
      </c>
    </row>
    <row r="35" spans="1:15" ht="18" customHeight="1" thickBot="1" x14ac:dyDescent="0.2">
      <c r="A35" s="96"/>
      <c r="B35" s="501" t="s">
        <v>2</v>
      </c>
      <c r="C35" s="502"/>
      <c r="D35" s="284">
        <v>712</v>
      </c>
      <c r="E35" s="192"/>
      <c r="F35" s="190">
        <v>865</v>
      </c>
      <c r="G35" s="205"/>
      <c r="H35" s="190">
        <f t="shared" si="4"/>
        <v>1577</v>
      </c>
      <c r="I35" s="285"/>
      <c r="J35" s="354">
        <v>371</v>
      </c>
      <c r="K35" s="355"/>
      <c r="L35" s="356">
        <v>274</v>
      </c>
      <c r="M35" s="206"/>
      <c r="N35" s="356">
        <f t="shared" ref="N35" si="5">+J35+L35</f>
        <v>645</v>
      </c>
      <c r="O35" s="207"/>
    </row>
    <row r="36" spans="1:15" x14ac:dyDescent="0.15">
      <c r="A36" s="95" t="s">
        <v>157</v>
      </c>
      <c r="O36" s="298"/>
    </row>
  </sheetData>
  <mergeCells count="29">
    <mergeCell ref="J28:O28"/>
    <mergeCell ref="B6:C6"/>
    <mergeCell ref="B7:C7"/>
    <mergeCell ref="A8:C8"/>
    <mergeCell ref="H16:K16"/>
    <mergeCell ref="L16:O16"/>
    <mergeCell ref="A18:C18"/>
    <mergeCell ref="A23:C23"/>
    <mergeCell ref="D16:G16"/>
    <mergeCell ref="B10:C10"/>
    <mergeCell ref="A11:C11"/>
    <mergeCell ref="B9:C9"/>
    <mergeCell ref="A12:C12"/>
    <mergeCell ref="A24:C24"/>
    <mergeCell ref="B22:C22"/>
    <mergeCell ref="D28:I28"/>
    <mergeCell ref="B33:C33"/>
    <mergeCell ref="B34:C34"/>
    <mergeCell ref="B35:C35"/>
    <mergeCell ref="B32:C32"/>
    <mergeCell ref="A13:C13"/>
    <mergeCell ref="B31:C31"/>
    <mergeCell ref="A30:C30"/>
    <mergeCell ref="F2:G2"/>
    <mergeCell ref="E2:E3"/>
    <mergeCell ref="F11:G11"/>
    <mergeCell ref="A4:C4"/>
    <mergeCell ref="B5:C5"/>
    <mergeCell ref="D2:D3"/>
  </mergeCells>
  <phoneticPr fontId="1"/>
  <pageMargins left="0.70866141732283472" right="0.70866141732283472" top="0.74803149606299213" bottom="0.35433070866141736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D24" sqref="D24"/>
    </sheetView>
  </sheetViews>
  <sheetFormatPr defaultRowHeight="13.5" x14ac:dyDescent="0.15"/>
  <cols>
    <col min="1" max="2" width="3.625" style="9" customWidth="1"/>
    <col min="3" max="3" width="19.625" style="9" customWidth="1"/>
    <col min="4" max="7" width="15.625" style="1" customWidth="1"/>
    <col min="8" max="16384" width="9" style="1"/>
  </cols>
  <sheetData>
    <row r="1" spans="1:6" ht="40.5" customHeight="1" thickBot="1" x14ac:dyDescent="0.2">
      <c r="A1" s="527" t="s">
        <v>131</v>
      </c>
      <c r="B1" s="528"/>
      <c r="C1" s="528"/>
      <c r="D1" s="528"/>
      <c r="E1" s="528"/>
      <c r="F1" s="528"/>
    </row>
    <row r="2" spans="1:6" s="9" customFormat="1" ht="18" customHeight="1" thickBot="1" x14ac:dyDescent="0.2">
      <c r="A2" s="59"/>
      <c r="B2" s="60"/>
      <c r="C2" s="308"/>
      <c r="D2" s="305" t="s">
        <v>164</v>
      </c>
      <c r="E2" s="338" t="s">
        <v>150</v>
      </c>
      <c r="F2" s="61" t="s">
        <v>78</v>
      </c>
    </row>
    <row r="3" spans="1:6" ht="18" customHeight="1" x14ac:dyDescent="0.15">
      <c r="A3" s="531" t="s">
        <v>75</v>
      </c>
      <c r="B3" s="532"/>
      <c r="C3" s="533"/>
      <c r="D3" s="303">
        <f>D4+D17+D24</f>
        <v>52817</v>
      </c>
      <c r="E3" s="339">
        <f>E4+E17+E24</f>
        <v>55466</v>
      </c>
      <c r="F3" s="71">
        <f>D3/E3*100-100</f>
        <v>-4.7758987487830353</v>
      </c>
    </row>
    <row r="4" spans="1:6" ht="18" customHeight="1" x14ac:dyDescent="0.15">
      <c r="A4" s="15"/>
      <c r="B4" s="534" t="s">
        <v>73</v>
      </c>
      <c r="C4" s="535"/>
      <c r="D4" s="304">
        <f>SUM(D5:D14)</f>
        <v>52615</v>
      </c>
      <c r="E4" s="340">
        <f>SUM(E5:E14)</f>
        <v>55299</v>
      </c>
      <c r="F4" s="72">
        <f>D4/E4*100-100</f>
        <v>-4.8536139894030583</v>
      </c>
    </row>
    <row r="5" spans="1:6" ht="18" customHeight="1" x14ac:dyDescent="0.15">
      <c r="A5" s="15"/>
      <c r="B5" s="380"/>
      <c r="C5" s="306" t="s">
        <v>28</v>
      </c>
      <c r="D5" s="300">
        <v>20657</v>
      </c>
      <c r="E5" s="342">
        <v>19911</v>
      </c>
      <c r="F5" s="73">
        <f t="shared" ref="F5:F20" si="0">D5/E5*100-100</f>
        <v>3.7466726934860048</v>
      </c>
    </row>
    <row r="6" spans="1:6" ht="18" customHeight="1" x14ac:dyDescent="0.15">
      <c r="A6" s="15"/>
      <c r="B6" s="380"/>
      <c r="C6" s="306">
        <v>2</v>
      </c>
      <c r="D6" s="300">
        <v>18398</v>
      </c>
      <c r="E6" s="342">
        <v>19294</v>
      </c>
      <c r="F6" s="73">
        <f t="shared" si="0"/>
        <v>-4.643930755675342</v>
      </c>
    </row>
    <row r="7" spans="1:6" ht="18" customHeight="1" x14ac:dyDescent="0.15">
      <c r="A7" s="15"/>
      <c r="B7" s="380"/>
      <c r="C7" s="306">
        <v>3</v>
      </c>
      <c r="D7" s="300">
        <v>7761</v>
      </c>
      <c r="E7" s="342">
        <v>8928</v>
      </c>
      <c r="F7" s="73">
        <f t="shared" si="0"/>
        <v>-13.071236559139791</v>
      </c>
    </row>
    <row r="8" spans="1:6" ht="18" customHeight="1" x14ac:dyDescent="0.15">
      <c r="A8" s="15"/>
      <c r="B8" s="380"/>
      <c r="C8" s="306">
        <v>4</v>
      </c>
      <c r="D8" s="300">
        <v>4178</v>
      </c>
      <c r="E8" s="342">
        <v>5087</v>
      </c>
      <c r="F8" s="73">
        <f t="shared" si="0"/>
        <v>-17.869078042068026</v>
      </c>
    </row>
    <row r="9" spans="1:6" ht="18" customHeight="1" x14ac:dyDescent="0.15">
      <c r="A9" s="15"/>
      <c r="B9" s="380"/>
      <c r="C9" s="306">
        <v>5</v>
      </c>
      <c r="D9" s="300">
        <v>1226</v>
      </c>
      <c r="E9" s="342">
        <v>1552</v>
      </c>
      <c r="F9" s="73">
        <f t="shared" si="0"/>
        <v>-21.005154639175259</v>
      </c>
    </row>
    <row r="10" spans="1:6" ht="18" customHeight="1" x14ac:dyDescent="0.15">
      <c r="A10" s="15"/>
      <c r="B10" s="380"/>
      <c r="C10" s="306">
        <v>6</v>
      </c>
      <c r="D10" s="300">
        <v>298</v>
      </c>
      <c r="E10" s="342">
        <v>390</v>
      </c>
      <c r="F10" s="73">
        <f t="shared" si="0"/>
        <v>-23.589743589743591</v>
      </c>
    </row>
    <row r="11" spans="1:6" ht="18" customHeight="1" x14ac:dyDescent="0.15">
      <c r="A11" s="15"/>
      <c r="B11" s="380"/>
      <c r="C11" s="306">
        <v>7</v>
      </c>
      <c r="D11" s="300">
        <v>74</v>
      </c>
      <c r="E11" s="342">
        <v>115</v>
      </c>
      <c r="F11" s="73">
        <f t="shared" si="0"/>
        <v>-35.652173913043484</v>
      </c>
    </row>
    <row r="12" spans="1:6" ht="18" customHeight="1" x14ac:dyDescent="0.15">
      <c r="A12" s="15"/>
      <c r="B12" s="380"/>
      <c r="C12" s="306">
        <v>8</v>
      </c>
      <c r="D12" s="300">
        <v>15</v>
      </c>
      <c r="E12" s="342">
        <v>14</v>
      </c>
      <c r="F12" s="73">
        <f t="shared" si="0"/>
        <v>7.1428571428571388</v>
      </c>
    </row>
    <row r="13" spans="1:6" ht="18" customHeight="1" x14ac:dyDescent="0.15">
      <c r="A13" s="15"/>
      <c r="B13" s="380"/>
      <c r="C13" s="306">
        <v>9</v>
      </c>
      <c r="D13" s="300">
        <v>3</v>
      </c>
      <c r="E13" s="342">
        <v>6</v>
      </c>
      <c r="F13" s="73">
        <f t="shared" si="0"/>
        <v>-50</v>
      </c>
    </row>
    <row r="14" spans="1:6" ht="18" customHeight="1" x14ac:dyDescent="0.15">
      <c r="A14" s="15"/>
      <c r="B14" s="384"/>
      <c r="C14" s="385" t="s">
        <v>29</v>
      </c>
      <c r="D14" s="386">
        <v>5</v>
      </c>
      <c r="E14" s="387">
        <v>2</v>
      </c>
      <c r="F14" s="71">
        <f t="shared" si="0"/>
        <v>150</v>
      </c>
    </row>
    <row r="15" spans="1:6" ht="18" customHeight="1" x14ac:dyDescent="0.15">
      <c r="A15" s="15"/>
      <c r="B15" s="536" t="s">
        <v>72</v>
      </c>
      <c r="C15" s="470"/>
      <c r="D15" s="388">
        <v>106082</v>
      </c>
      <c r="E15" s="389">
        <v>116724</v>
      </c>
      <c r="F15" s="390">
        <f t="shared" si="0"/>
        <v>-9.1172338165244469</v>
      </c>
    </row>
    <row r="16" spans="1:6" ht="18" customHeight="1" x14ac:dyDescent="0.15">
      <c r="A16" s="15"/>
      <c r="B16" s="537" t="s">
        <v>71</v>
      </c>
      <c r="C16" s="538"/>
      <c r="D16" s="381">
        <f>ROUND(D15/D4,2)</f>
        <v>2.02</v>
      </c>
      <c r="E16" s="382">
        <f>ROUND(E15/E4,2)</f>
        <v>2.11</v>
      </c>
      <c r="F16" s="383">
        <f>D16/E16*100-100</f>
        <v>-4.2654028436018905</v>
      </c>
    </row>
    <row r="17" spans="1:6" ht="18" customHeight="1" x14ac:dyDescent="0.15">
      <c r="A17" s="15"/>
      <c r="B17" s="534" t="s">
        <v>74</v>
      </c>
      <c r="C17" s="535"/>
      <c r="D17" s="302">
        <f>SUM(D18:D23)</f>
        <v>202</v>
      </c>
      <c r="E17" s="341">
        <f>SUM(E18:E23)</f>
        <v>167</v>
      </c>
      <c r="F17" s="215">
        <f>D17/E17*100-100</f>
        <v>20.958083832335333</v>
      </c>
    </row>
    <row r="18" spans="1:6" ht="18" customHeight="1" x14ac:dyDescent="0.15">
      <c r="A18" s="15"/>
      <c r="B18" s="17"/>
      <c r="C18" s="306" t="s">
        <v>30</v>
      </c>
      <c r="D18" s="300">
        <v>9</v>
      </c>
      <c r="E18" s="342">
        <v>9</v>
      </c>
      <c r="F18" s="72">
        <f t="shared" si="0"/>
        <v>0</v>
      </c>
    </row>
    <row r="19" spans="1:6" ht="18" customHeight="1" x14ac:dyDescent="0.15">
      <c r="A19" s="15"/>
      <c r="B19" s="17"/>
      <c r="C19" s="306" t="s">
        <v>31</v>
      </c>
      <c r="D19" s="300">
        <v>23</v>
      </c>
      <c r="E19" s="342">
        <v>27</v>
      </c>
      <c r="F19" s="73">
        <f t="shared" si="0"/>
        <v>-14.81481481481481</v>
      </c>
    </row>
    <row r="20" spans="1:6" ht="18" customHeight="1" x14ac:dyDescent="0.15">
      <c r="A20" s="15"/>
      <c r="B20" s="17"/>
      <c r="C20" s="306" t="s">
        <v>32</v>
      </c>
      <c r="D20" s="300">
        <v>147</v>
      </c>
      <c r="E20" s="342">
        <v>119</v>
      </c>
      <c r="F20" s="73">
        <f t="shared" si="0"/>
        <v>23.529411764705884</v>
      </c>
    </row>
    <row r="21" spans="1:6" ht="18" customHeight="1" x14ac:dyDescent="0.15">
      <c r="A21" s="15"/>
      <c r="B21" s="17"/>
      <c r="C21" s="306" t="s">
        <v>33</v>
      </c>
      <c r="D21" s="255">
        <v>0</v>
      </c>
      <c r="E21" s="343" t="s">
        <v>161</v>
      </c>
      <c r="F21" s="232">
        <v>0</v>
      </c>
    </row>
    <row r="22" spans="1:6" ht="18" customHeight="1" x14ac:dyDescent="0.15">
      <c r="A22" s="15"/>
      <c r="B22" s="17"/>
      <c r="C22" s="306" t="s">
        <v>34</v>
      </c>
      <c r="D22" s="300">
        <v>0</v>
      </c>
      <c r="E22" s="342">
        <v>1</v>
      </c>
      <c r="F22" s="73">
        <f>D22/E22*100-100</f>
        <v>-100</v>
      </c>
    </row>
    <row r="23" spans="1:6" ht="18" customHeight="1" x14ac:dyDescent="0.15">
      <c r="A23" s="15"/>
      <c r="B23" s="17"/>
      <c r="C23" s="307" t="s">
        <v>35</v>
      </c>
      <c r="D23" s="301">
        <v>23</v>
      </c>
      <c r="E23" s="344">
        <v>11</v>
      </c>
      <c r="F23" s="216">
        <f>D23/E23*100-100</f>
        <v>109.09090909090909</v>
      </c>
    </row>
    <row r="24" spans="1:6" ht="18" customHeight="1" thickBot="1" x14ac:dyDescent="0.2">
      <c r="A24" s="13"/>
      <c r="B24" s="529" t="s">
        <v>2</v>
      </c>
      <c r="C24" s="530"/>
      <c r="D24" s="299">
        <v>0</v>
      </c>
      <c r="E24" s="345">
        <v>0</v>
      </c>
      <c r="F24" s="185"/>
    </row>
  </sheetData>
  <mergeCells count="7">
    <mergeCell ref="A1:F1"/>
    <mergeCell ref="B24:C24"/>
    <mergeCell ref="A3:C3"/>
    <mergeCell ref="B4:C4"/>
    <mergeCell ref="B17:C17"/>
    <mergeCell ref="B15:C15"/>
    <mergeCell ref="B16:C16"/>
  </mergeCells>
  <phoneticPr fontId="1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S26" sqref="S26"/>
    </sheetView>
  </sheetViews>
  <sheetFormatPr defaultRowHeight="13.5" x14ac:dyDescent="0.15"/>
  <cols>
    <col min="1" max="3" width="3.625" style="9" customWidth="1"/>
    <col min="4" max="4" width="20.625" style="9" customWidth="1"/>
    <col min="5" max="14" width="10.625" style="1" customWidth="1"/>
    <col min="15" max="16384" width="9" style="1"/>
  </cols>
  <sheetData>
    <row r="1" spans="1:14" ht="40.5" customHeight="1" thickBot="1" x14ac:dyDescent="0.2">
      <c r="A1" s="539" t="s">
        <v>167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</row>
    <row r="2" spans="1:14" s="9" customFormat="1" ht="18" customHeight="1" x14ac:dyDescent="0.15">
      <c r="A2" s="10"/>
      <c r="B2" s="11"/>
      <c r="C2" s="11"/>
      <c r="D2" s="12"/>
      <c r="E2" s="541" t="s">
        <v>165</v>
      </c>
      <c r="F2" s="541"/>
      <c r="G2" s="542"/>
      <c r="H2" s="543" t="s">
        <v>149</v>
      </c>
      <c r="I2" s="543"/>
      <c r="J2" s="544"/>
      <c r="K2" s="471" t="s">
        <v>36</v>
      </c>
      <c r="L2" s="543"/>
      <c r="M2" s="543"/>
      <c r="N2" s="550"/>
    </row>
    <row r="3" spans="1:14" s="9" customFormat="1" ht="18" customHeight="1" x14ac:dyDescent="0.15">
      <c r="A3" s="15"/>
      <c r="B3" s="16"/>
      <c r="C3" s="16"/>
      <c r="D3" s="319"/>
      <c r="E3" s="545" t="s">
        <v>55</v>
      </c>
      <c r="F3" s="546"/>
      <c r="G3" s="553" t="s">
        <v>76</v>
      </c>
      <c r="H3" s="547" t="s">
        <v>55</v>
      </c>
      <c r="I3" s="548"/>
      <c r="J3" s="555" t="s">
        <v>76</v>
      </c>
      <c r="K3" s="549" t="s">
        <v>55</v>
      </c>
      <c r="L3" s="548"/>
      <c r="M3" s="551" t="s">
        <v>76</v>
      </c>
      <c r="N3" s="552"/>
    </row>
    <row r="4" spans="1:14" s="9" customFormat="1" ht="18" customHeight="1" thickBot="1" x14ac:dyDescent="0.2">
      <c r="A4" s="15"/>
      <c r="B4" s="16"/>
      <c r="C4" s="16"/>
      <c r="D4" s="319"/>
      <c r="E4" s="318" t="s">
        <v>0</v>
      </c>
      <c r="F4" s="21" t="s">
        <v>18</v>
      </c>
      <c r="G4" s="554"/>
      <c r="H4" s="18" t="s">
        <v>0</v>
      </c>
      <c r="I4" s="19" t="s">
        <v>18</v>
      </c>
      <c r="J4" s="556"/>
      <c r="K4" s="20" t="s">
        <v>0</v>
      </c>
      <c r="L4" s="74" t="s">
        <v>77</v>
      </c>
      <c r="M4" s="75" t="s">
        <v>79</v>
      </c>
      <c r="N4" s="83" t="s">
        <v>80</v>
      </c>
    </row>
    <row r="5" spans="1:14" ht="18" customHeight="1" x14ac:dyDescent="0.15">
      <c r="A5" s="475" t="s">
        <v>81</v>
      </c>
      <c r="B5" s="476"/>
      <c r="C5" s="476"/>
      <c r="D5" s="477"/>
      <c r="E5" s="316">
        <f>E6+E23+E24+E25</f>
        <v>52615</v>
      </c>
      <c r="F5" s="64">
        <f>E5/$E$5*100</f>
        <v>100</v>
      </c>
      <c r="G5" s="66">
        <f>G6+G23+G24+G25</f>
        <v>106082</v>
      </c>
      <c r="H5" s="2">
        <f>H6+H23+H24+H25</f>
        <v>55299</v>
      </c>
      <c r="I5" s="63">
        <f>H5/$H$5*100</f>
        <v>100</v>
      </c>
      <c r="J5" s="49">
        <f>J6+J23+J24+J25</f>
        <v>116724</v>
      </c>
      <c r="K5" s="2">
        <f>E5-H5</f>
        <v>-2684</v>
      </c>
      <c r="L5" s="208"/>
      <c r="M5" s="76">
        <f>G5-J5</f>
        <v>-10642</v>
      </c>
      <c r="N5" s="84">
        <f>G5/J5*100-100</f>
        <v>-9.1172338165244469</v>
      </c>
    </row>
    <row r="6" spans="1:14" ht="18" customHeight="1" x14ac:dyDescent="0.15">
      <c r="A6" s="15"/>
      <c r="B6" s="534" t="s">
        <v>37</v>
      </c>
      <c r="C6" s="567"/>
      <c r="D6" s="563"/>
      <c r="E6" s="317">
        <f>E7+E12</f>
        <v>31575</v>
      </c>
      <c r="F6" s="65">
        <f t="shared" ref="F6:F12" si="0">ROUND(E6/$E$5*100,1)</f>
        <v>60</v>
      </c>
      <c r="G6" s="36">
        <f>G7+G12</f>
        <v>84480</v>
      </c>
      <c r="H6" s="37">
        <f>H7+H12</f>
        <v>35155</v>
      </c>
      <c r="I6" s="62">
        <f>ROUND(H6/$H$5*100,1)</f>
        <v>63.6</v>
      </c>
      <c r="J6" s="50">
        <f>J7+J12</f>
        <v>96205</v>
      </c>
      <c r="K6" s="44">
        <f>E6-H6</f>
        <v>-3580</v>
      </c>
      <c r="L6" s="405">
        <f>F6-I6</f>
        <v>-3.6000000000000014</v>
      </c>
      <c r="M6" s="77">
        <f t="shared" ref="M6:M29" si="1">G6-J6</f>
        <v>-11725</v>
      </c>
      <c r="N6" s="85">
        <f t="shared" ref="N6:N24" si="2">G6/J6*100-100</f>
        <v>-12.187516241359603</v>
      </c>
    </row>
    <row r="7" spans="1:14" ht="18" customHeight="1" x14ac:dyDescent="0.15">
      <c r="A7" s="15"/>
      <c r="B7" s="17"/>
      <c r="C7" s="568" t="s">
        <v>38</v>
      </c>
      <c r="D7" s="569"/>
      <c r="E7" s="414">
        <f>SUM(E8:E11)</f>
        <v>28930</v>
      </c>
      <c r="F7" s="415">
        <f t="shared" si="0"/>
        <v>55</v>
      </c>
      <c r="G7" s="416">
        <f>SUM(G8:G11)</f>
        <v>75106</v>
      </c>
      <c r="H7" s="417">
        <f>SUM(H8:H11)</f>
        <v>31709</v>
      </c>
      <c r="I7" s="418">
        <f>ROUND(H7/$H$5*100,1)</f>
        <v>57.3</v>
      </c>
      <c r="J7" s="419">
        <f>SUM(J8:J11)</f>
        <v>83396</v>
      </c>
      <c r="K7" s="417">
        <f t="shared" ref="K7:K33" si="3">E7-H7</f>
        <v>-2779</v>
      </c>
      <c r="L7" s="420">
        <f>F7-I7</f>
        <v>-2.2999999999999972</v>
      </c>
      <c r="M7" s="421">
        <f t="shared" si="1"/>
        <v>-8290</v>
      </c>
      <c r="N7" s="422">
        <f t="shared" si="2"/>
        <v>-9.9405247254064903</v>
      </c>
    </row>
    <row r="8" spans="1:14" ht="18" customHeight="1" x14ac:dyDescent="0.15">
      <c r="A8" s="15"/>
      <c r="B8" s="17"/>
      <c r="C8" s="29"/>
      <c r="D8" s="30" t="s">
        <v>39</v>
      </c>
      <c r="E8" s="428">
        <v>13061</v>
      </c>
      <c r="F8" s="210">
        <f t="shared" si="0"/>
        <v>24.8</v>
      </c>
      <c r="G8" s="264">
        <v>26122</v>
      </c>
      <c r="H8" s="320">
        <v>13894</v>
      </c>
      <c r="I8" s="423">
        <f t="shared" ref="I8:I10" si="4">ROUND(H8/$H$5*100,1)</f>
        <v>25.1</v>
      </c>
      <c r="J8" s="322">
        <v>27788</v>
      </c>
      <c r="K8" s="39">
        <f t="shared" si="3"/>
        <v>-833</v>
      </c>
      <c r="L8" s="43">
        <f t="shared" ref="L8:L33" si="5">F8-I8</f>
        <v>-0.30000000000000071</v>
      </c>
      <c r="M8" s="79">
        <f t="shared" si="1"/>
        <v>-1666</v>
      </c>
      <c r="N8" s="87">
        <f t="shared" si="2"/>
        <v>-5.9953936951201996</v>
      </c>
    </row>
    <row r="9" spans="1:14" ht="18" customHeight="1" x14ac:dyDescent="0.15">
      <c r="A9" s="15"/>
      <c r="B9" s="17"/>
      <c r="C9" s="29"/>
      <c r="D9" s="30" t="s">
        <v>40</v>
      </c>
      <c r="E9" s="424">
        <v>9960</v>
      </c>
      <c r="F9" s="425">
        <f t="shared" si="0"/>
        <v>18.899999999999999</v>
      </c>
      <c r="G9" s="426">
        <v>35512</v>
      </c>
      <c r="H9" s="427">
        <v>11516</v>
      </c>
      <c r="I9" s="409">
        <f t="shared" si="4"/>
        <v>20.8</v>
      </c>
      <c r="J9" s="410">
        <v>41043</v>
      </c>
      <c r="K9" s="411">
        <f t="shared" si="3"/>
        <v>-1556</v>
      </c>
      <c r="L9" s="407">
        <f t="shared" si="5"/>
        <v>-1.9000000000000021</v>
      </c>
      <c r="M9" s="412">
        <f t="shared" si="1"/>
        <v>-5531</v>
      </c>
      <c r="N9" s="413">
        <f t="shared" si="2"/>
        <v>-13.476110420778213</v>
      </c>
    </row>
    <row r="10" spans="1:14" ht="18" customHeight="1" x14ac:dyDescent="0.15">
      <c r="A10" s="15"/>
      <c r="B10" s="17"/>
      <c r="C10" s="29"/>
      <c r="D10" s="30" t="s">
        <v>41</v>
      </c>
      <c r="E10" s="313">
        <v>717</v>
      </c>
      <c r="F10" s="210">
        <f t="shared" si="0"/>
        <v>1.4</v>
      </c>
      <c r="G10" s="264">
        <v>1594</v>
      </c>
      <c r="H10" s="408">
        <v>787</v>
      </c>
      <c r="I10" s="409">
        <f t="shared" si="4"/>
        <v>1.4</v>
      </c>
      <c r="J10" s="410">
        <v>1772</v>
      </c>
      <c r="K10" s="411">
        <f t="shared" si="3"/>
        <v>-70</v>
      </c>
      <c r="L10" s="407">
        <f t="shared" si="5"/>
        <v>0</v>
      </c>
      <c r="M10" s="412">
        <f t="shared" si="1"/>
        <v>-178</v>
      </c>
      <c r="N10" s="413">
        <f>G10/J10*100-100</f>
        <v>-10.045146726862299</v>
      </c>
    </row>
    <row r="11" spans="1:14" ht="18" customHeight="1" x14ac:dyDescent="0.15">
      <c r="A11" s="15"/>
      <c r="B11" s="17"/>
      <c r="C11" s="28"/>
      <c r="D11" s="31" t="s">
        <v>42</v>
      </c>
      <c r="E11" s="315">
        <v>5192</v>
      </c>
      <c r="F11" s="211">
        <f t="shared" si="0"/>
        <v>9.9</v>
      </c>
      <c r="G11" s="265">
        <v>11878</v>
      </c>
      <c r="H11" s="323">
        <v>5512</v>
      </c>
      <c r="I11" s="324">
        <f>ROUND(H11/$H$5*100,1)</f>
        <v>10</v>
      </c>
      <c r="J11" s="325">
        <v>12793</v>
      </c>
      <c r="K11" s="46">
        <f t="shared" si="3"/>
        <v>-320</v>
      </c>
      <c r="L11" s="218">
        <f t="shared" si="5"/>
        <v>-9.9999999999999645E-2</v>
      </c>
      <c r="M11" s="219">
        <f t="shared" si="1"/>
        <v>-915</v>
      </c>
      <c r="N11" s="217">
        <f t="shared" si="2"/>
        <v>-7.1523489408270109</v>
      </c>
    </row>
    <row r="12" spans="1:14" ht="18" customHeight="1" x14ac:dyDescent="0.15">
      <c r="A12" s="15"/>
      <c r="B12" s="17"/>
      <c r="C12" s="568" t="s">
        <v>43</v>
      </c>
      <c r="D12" s="569"/>
      <c r="E12" s="431">
        <f>SUM(E13:E22)</f>
        <v>2645</v>
      </c>
      <c r="F12" s="432">
        <f t="shared" si="0"/>
        <v>5</v>
      </c>
      <c r="G12" s="433">
        <f>SUM(G13:G22)</f>
        <v>9374</v>
      </c>
      <c r="H12" s="434">
        <f>SUM(H13:H22)</f>
        <v>3446</v>
      </c>
      <c r="I12" s="435">
        <f>ROUND(H12/$H$5*100,1)</f>
        <v>6.2</v>
      </c>
      <c r="J12" s="436">
        <f>SUM(J13:J22)</f>
        <v>12809</v>
      </c>
      <c r="K12" s="38">
        <f t="shared" si="3"/>
        <v>-801</v>
      </c>
      <c r="L12" s="42">
        <f t="shared" si="5"/>
        <v>-1.2000000000000002</v>
      </c>
      <c r="M12" s="78">
        <f t="shared" si="1"/>
        <v>-3435</v>
      </c>
      <c r="N12" s="86">
        <f t="shared" si="2"/>
        <v>-26.817081739401985</v>
      </c>
    </row>
    <row r="13" spans="1:14" ht="18" customHeight="1" x14ac:dyDescent="0.15">
      <c r="A13" s="15"/>
      <c r="B13" s="17"/>
      <c r="C13" s="29"/>
      <c r="D13" s="30" t="s">
        <v>44</v>
      </c>
      <c r="E13" s="428">
        <v>60</v>
      </c>
      <c r="F13" s="210">
        <f t="shared" ref="F13:F33" si="6">ROUND(E13/$E$5*100,1)</f>
        <v>0.1</v>
      </c>
      <c r="G13" s="264">
        <v>240</v>
      </c>
      <c r="H13" s="320">
        <v>68</v>
      </c>
      <c r="I13" s="321">
        <f>ROUND(H13/$H$5*100,1)</f>
        <v>0.1</v>
      </c>
      <c r="J13" s="322">
        <v>272</v>
      </c>
      <c r="K13" s="45">
        <f t="shared" si="3"/>
        <v>-8</v>
      </c>
      <c r="L13" s="437">
        <f>F13-I13</f>
        <v>0</v>
      </c>
      <c r="M13" s="79">
        <f t="shared" si="1"/>
        <v>-32</v>
      </c>
      <c r="N13" s="87">
        <f t="shared" si="2"/>
        <v>-11.764705882352942</v>
      </c>
    </row>
    <row r="14" spans="1:14" ht="27" customHeight="1" x14ac:dyDescent="0.15">
      <c r="A14" s="15"/>
      <c r="B14" s="17"/>
      <c r="C14" s="29"/>
      <c r="D14" s="33" t="s">
        <v>45</v>
      </c>
      <c r="E14" s="313">
        <v>494</v>
      </c>
      <c r="F14" s="210">
        <f t="shared" si="6"/>
        <v>0.9</v>
      </c>
      <c r="G14" s="264">
        <v>1482</v>
      </c>
      <c r="H14" s="320">
        <v>617</v>
      </c>
      <c r="I14" s="321">
        <f t="shared" ref="I14:I21" si="7">ROUND(H14/$H$5*100,1)</f>
        <v>1.1000000000000001</v>
      </c>
      <c r="J14" s="322">
        <v>1851</v>
      </c>
      <c r="K14" s="45">
        <f t="shared" si="3"/>
        <v>-123</v>
      </c>
      <c r="L14" s="43">
        <f t="shared" si="5"/>
        <v>-0.20000000000000007</v>
      </c>
      <c r="M14" s="79">
        <f t="shared" si="1"/>
        <v>-369</v>
      </c>
      <c r="N14" s="87">
        <f t="shared" si="2"/>
        <v>-19.935170178282007</v>
      </c>
    </row>
    <row r="15" spans="1:14" ht="27" customHeight="1" x14ac:dyDescent="0.15">
      <c r="A15" s="15"/>
      <c r="B15" s="17"/>
      <c r="C15" s="29"/>
      <c r="D15" s="438" t="s">
        <v>46</v>
      </c>
      <c r="E15" s="424">
        <v>99</v>
      </c>
      <c r="F15" s="425">
        <f t="shared" si="6"/>
        <v>0.2</v>
      </c>
      <c r="G15" s="426">
        <v>560</v>
      </c>
      <c r="H15" s="408">
        <v>191</v>
      </c>
      <c r="I15" s="429">
        <f t="shared" si="7"/>
        <v>0.3</v>
      </c>
      <c r="J15" s="410">
        <v>1106</v>
      </c>
      <c r="K15" s="430">
        <f t="shared" si="3"/>
        <v>-92</v>
      </c>
      <c r="L15" s="407">
        <f t="shared" si="5"/>
        <v>-9.9999999999999978E-2</v>
      </c>
      <c r="M15" s="412">
        <f t="shared" si="1"/>
        <v>-546</v>
      </c>
      <c r="N15" s="413">
        <f t="shared" si="2"/>
        <v>-49.367088607594937</v>
      </c>
    </row>
    <row r="16" spans="1:14" ht="27" customHeight="1" x14ac:dyDescent="0.15">
      <c r="A16" s="15"/>
      <c r="B16" s="17"/>
      <c r="C16" s="29"/>
      <c r="D16" s="33" t="s">
        <v>82</v>
      </c>
      <c r="E16" s="313">
        <v>464</v>
      </c>
      <c r="F16" s="210">
        <f t="shared" si="6"/>
        <v>0.9</v>
      </c>
      <c r="G16" s="264">
        <v>2120</v>
      </c>
      <c r="H16" s="320">
        <v>700</v>
      </c>
      <c r="I16" s="321">
        <f t="shared" si="7"/>
        <v>1.3</v>
      </c>
      <c r="J16" s="322">
        <v>3185</v>
      </c>
      <c r="K16" s="45">
        <f t="shared" si="3"/>
        <v>-236</v>
      </c>
      <c r="L16" s="43">
        <f t="shared" si="5"/>
        <v>-0.4</v>
      </c>
      <c r="M16" s="79">
        <f t="shared" si="1"/>
        <v>-1065</v>
      </c>
      <c r="N16" s="87">
        <f t="shared" si="2"/>
        <v>-33.437990580847725</v>
      </c>
    </row>
    <row r="17" spans="1:14" ht="27" customHeight="1" x14ac:dyDescent="0.15">
      <c r="A17" s="15"/>
      <c r="B17" s="17"/>
      <c r="C17" s="29"/>
      <c r="D17" s="33" t="s">
        <v>47</v>
      </c>
      <c r="E17" s="313">
        <v>136</v>
      </c>
      <c r="F17" s="210">
        <f t="shared" si="6"/>
        <v>0.3</v>
      </c>
      <c r="G17" s="264">
        <v>415</v>
      </c>
      <c r="H17" s="320">
        <v>158</v>
      </c>
      <c r="I17" s="321">
        <f t="shared" si="7"/>
        <v>0.3</v>
      </c>
      <c r="J17" s="322">
        <v>496</v>
      </c>
      <c r="K17" s="45">
        <f t="shared" si="3"/>
        <v>-22</v>
      </c>
      <c r="L17" s="43">
        <f t="shared" si="5"/>
        <v>0</v>
      </c>
      <c r="M17" s="79">
        <f t="shared" si="1"/>
        <v>-81</v>
      </c>
      <c r="N17" s="87">
        <f t="shared" si="2"/>
        <v>-16.33064516129032</v>
      </c>
    </row>
    <row r="18" spans="1:14" ht="27" customHeight="1" x14ac:dyDescent="0.15">
      <c r="A18" s="15"/>
      <c r="B18" s="17"/>
      <c r="C18" s="29"/>
      <c r="D18" s="33" t="s">
        <v>48</v>
      </c>
      <c r="E18" s="313">
        <v>289</v>
      </c>
      <c r="F18" s="210">
        <f t="shared" si="6"/>
        <v>0.5</v>
      </c>
      <c r="G18" s="264">
        <v>1314</v>
      </c>
      <c r="H18" s="320">
        <v>367</v>
      </c>
      <c r="I18" s="321">
        <f t="shared" si="7"/>
        <v>0.7</v>
      </c>
      <c r="J18" s="322">
        <v>1701</v>
      </c>
      <c r="K18" s="45">
        <f t="shared" si="3"/>
        <v>-78</v>
      </c>
      <c r="L18" s="43">
        <f t="shared" si="5"/>
        <v>-0.19999999999999996</v>
      </c>
      <c r="M18" s="79">
        <f t="shared" si="1"/>
        <v>-387</v>
      </c>
      <c r="N18" s="87">
        <f t="shared" si="2"/>
        <v>-22.75132275132276</v>
      </c>
    </row>
    <row r="19" spans="1:14" ht="27" customHeight="1" x14ac:dyDescent="0.15">
      <c r="A19" s="15"/>
      <c r="B19" s="17"/>
      <c r="C19" s="29"/>
      <c r="D19" s="33" t="s">
        <v>49</v>
      </c>
      <c r="E19" s="313">
        <v>30</v>
      </c>
      <c r="F19" s="210">
        <f t="shared" si="6"/>
        <v>0.1</v>
      </c>
      <c r="G19" s="264">
        <v>135</v>
      </c>
      <c r="H19" s="320">
        <v>51</v>
      </c>
      <c r="I19" s="321">
        <f t="shared" si="7"/>
        <v>0.1</v>
      </c>
      <c r="J19" s="322">
        <v>231</v>
      </c>
      <c r="K19" s="45">
        <f t="shared" si="3"/>
        <v>-21</v>
      </c>
      <c r="L19" s="43">
        <f t="shared" si="5"/>
        <v>0</v>
      </c>
      <c r="M19" s="79">
        <f t="shared" si="1"/>
        <v>-96</v>
      </c>
      <c r="N19" s="87">
        <f t="shared" si="2"/>
        <v>-41.558441558441558</v>
      </c>
    </row>
    <row r="20" spans="1:14" ht="27" customHeight="1" x14ac:dyDescent="0.15">
      <c r="A20" s="15"/>
      <c r="B20" s="17"/>
      <c r="C20" s="29"/>
      <c r="D20" s="33" t="s">
        <v>50</v>
      </c>
      <c r="E20" s="313">
        <v>63</v>
      </c>
      <c r="F20" s="210">
        <f t="shared" si="6"/>
        <v>0.1</v>
      </c>
      <c r="G20" s="264">
        <v>382</v>
      </c>
      <c r="H20" s="320">
        <v>109</v>
      </c>
      <c r="I20" s="321">
        <f t="shared" si="7"/>
        <v>0.2</v>
      </c>
      <c r="J20" s="322">
        <v>672</v>
      </c>
      <c r="K20" s="45">
        <f t="shared" si="3"/>
        <v>-46</v>
      </c>
      <c r="L20" s="43">
        <f t="shared" si="5"/>
        <v>-0.1</v>
      </c>
      <c r="M20" s="79">
        <f t="shared" si="1"/>
        <v>-290</v>
      </c>
      <c r="N20" s="87">
        <f t="shared" si="2"/>
        <v>-43.154761904761905</v>
      </c>
    </row>
    <row r="21" spans="1:14" ht="27" customHeight="1" x14ac:dyDescent="0.15">
      <c r="A21" s="15"/>
      <c r="B21" s="17"/>
      <c r="C21" s="29"/>
      <c r="D21" s="33" t="s">
        <v>51</v>
      </c>
      <c r="E21" s="313">
        <v>453</v>
      </c>
      <c r="F21" s="210">
        <f t="shared" si="6"/>
        <v>0.9</v>
      </c>
      <c r="G21" s="264">
        <v>941</v>
      </c>
      <c r="H21" s="320">
        <v>450</v>
      </c>
      <c r="I21" s="321">
        <f t="shared" si="7"/>
        <v>0.8</v>
      </c>
      <c r="J21" s="322">
        <v>942</v>
      </c>
      <c r="K21" s="45">
        <f t="shared" si="3"/>
        <v>3</v>
      </c>
      <c r="L21" s="43">
        <f t="shared" si="5"/>
        <v>9.9999999999999978E-2</v>
      </c>
      <c r="M21" s="79">
        <f t="shared" si="1"/>
        <v>-1</v>
      </c>
      <c r="N21" s="87">
        <f t="shared" si="2"/>
        <v>-0.10615711252654592</v>
      </c>
    </row>
    <row r="22" spans="1:14" ht="18" customHeight="1" x14ac:dyDescent="0.15">
      <c r="A22" s="15"/>
      <c r="B22" s="27"/>
      <c r="C22" s="32"/>
      <c r="D22" s="34" t="s">
        <v>52</v>
      </c>
      <c r="E22" s="314">
        <v>557</v>
      </c>
      <c r="F22" s="212">
        <f t="shared" si="6"/>
        <v>1.1000000000000001</v>
      </c>
      <c r="G22" s="266">
        <v>1785</v>
      </c>
      <c r="H22" s="326">
        <v>735</v>
      </c>
      <c r="I22" s="327">
        <f>ROUND(H22/$H$5*100,1)</f>
        <v>1.3</v>
      </c>
      <c r="J22" s="328">
        <v>2353</v>
      </c>
      <c r="K22" s="51">
        <f t="shared" si="3"/>
        <v>-178</v>
      </c>
      <c r="L22" s="223">
        <f t="shared" si="5"/>
        <v>-0.19999999999999996</v>
      </c>
      <c r="M22" s="224">
        <f t="shared" si="1"/>
        <v>-568</v>
      </c>
      <c r="N22" s="88">
        <f t="shared" si="2"/>
        <v>-24.139396515087114</v>
      </c>
    </row>
    <row r="23" spans="1:14" ht="18" customHeight="1" x14ac:dyDescent="0.15">
      <c r="A23" s="15"/>
      <c r="B23" s="536" t="s">
        <v>53</v>
      </c>
      <c r="C23" s="469"/>
      <c r="D23" s="470"/>
      <c r="E23" s="277">
        <v>346</v>
      </c>
      <c r="F23" s="213">
        <f t="shared" si="6"/>
        <v>0.7</v>
      </c>
      <c r="G23" s="173">
        <v>840</v>
      </c>
      <c r="H23" s="226">
        <v>228</v>
      </c>
      <c r="I23" s="329">
        <f>ROUND(H23/$H$5*100,1)</f>
        <v>0.4</v>
      </c>
      <c r="J23" s="330">
        <v>592</v>
      </c>
      <c r="K23" s="220">
        <f t="shared" si="3"/>
        <v>118</v>
      </c>
      <c r="L23" s="221">
        <f t="shared" si="5"/>
        <v>0.29999999999999993</v>
      </c>
      <c r="M23" s="222">
        <f t="shared" si="1"/>
        <v>248</v>
      </c>
      <c r="N23" s="84">
        <f t="shared" si="2"/>
        <v>41.891891891891873</v>
      </c>
    </row>
    <row r="24" spans="1:14" ht="18" customHeight="1" x14ac:dyDescent="0.15">
      <c r="A24" s="15"/>
      <c r="B24" s="536" t="s">
        <v>54</v>
      </c>
      <c r="C24" s="469"/>
      <c r="D24" s="470"/>
      <c r="E24" s="277">
        <v>20657</v>
      </c>
      <c r="F24" s="213">
        <f t="shared" si="6"/>
        <v>39.299999999999997</v>
      </c>
      <c r="G24" s="173">
        <v>20657</v>
      </c>
      <c r="H24" s="226">
        <v>19911</v>
      </c>
      <c r="I24" s="329">
        <f t="shared" ref="I24:I31" si="8">ROUND(H24/$H$5*100,1)</f>
        <v>36</v>
      </c>
      <c r="J24" s="330">
        <v>19911</v>
      </c>
      <c r="K24" s="40">
        <f t="shared" si="3"/>
        <v>746</v>
      </c>
      <c r="L24" s="7">
        <f>F24-I24</f>
        <v>3.2999999999999972</v>
      </c>
      <c r="M24" s="80">
        <f t="shared" si="1"/>
        <v>746</v>
      </c>
      <c r="N24" s="89">
        <f t="shared" si="2"/>
        <v>3.7466726934860048</v>
      </c>
    </row>
    <row r="25" spans="1:14" ht="18" customHeight="1" x14ac:dyDescent="0.15">
      <c r="A25" s="15"/>
      <c r="B25" s="536" t="s">
        <v>2</v>
      </c>
      <c r="C25" s="469"/>
      <c r="D25" s="470"/>
      <c r="E25" s="309">
        <v>37</v>
      </c>
      <c r="F25" s="191">
        <f t="shared" si="6"/>
        <v>0.1</v>
      </c>
      <c r="G25" s="267">
        <v>105</v>
      </c>
      <c r="H25" s="331">
        <v>5</v>
      </c>
      <c r="I25" s="329">
        <f t="shared" si="8"/>
        <v>0</v>
      </c>
      <c r="J25" s="332">
        <v>16</v>
      </c>
      <c r="K25" s="37">
        <f t="shared" si="3"/>
        <v>32</v>
      </c>
      <c r="L25" s="41">
        <f>F25-I25</f>
        <v>0.1</v>
      </c>
      <c r="M25" s="81">
        <f t="shared" si="1"/>
        <v>89</v>
      </c>
      <c r="N25" s="89">
        <f t="shared" ref="N25:N33" si="9">G25/J25*100-100</f>
        <v>556.25</v>
      </c>
    </row>
    <row r="26" spans="1:14" ht="18" customHeight="1" x14ac:dyDescent="0.15">
      <c r="A26" s="559" t="s">
        <v>56</v>
      </c>
      <c r="B26" s="560"/>
      <c r="C26" s="469" t="s">
        <v>84</v>
      </c>
      <c r="D26" s="566"/>
      <c r="E26" s="309">
        <v>969</v>
      </c>
      <c r="F26" s="191">
        <f t="shared" si="6"/>
        <v>1.8</v>
      </c>
      <c r="G26" s="267">
        <v>2462</v>
      </c>
      <c r="H26" s="331">
        <v>1203</v>
      </c>
      <c r="I26" s="329">
        <f t="shared" si="8"/>
        <v>2.2000000000000002</v>
      </c>
      <c r="J26" s="332">
        <v>3141</v>
      </c>
      <c r="K26" s="37">
        <f t="shared" si="3"/>
        <v>-234</v>
      </c>
      <c r="L26" s="41">
        <f t="shared" si="5"/>
        <v>-0.40000000000000013</v>
      </c>
      <c r="M26" s="81">
        <f t="shared" si="1"/>
        <v>-679</v>
      </c>
      <c r="N26" s="89">
        <f t="shared" si="9"/>
        <v>-21.617319325055718</v>
      </c>
    </row>
    <row r="27" spans="1:14" ht="18" customHeight="1" x14ac:dyDescent="0.15">
      <c r="A27" s="559" t="s">
        <v>56</v>
      </c>
      <c r="B27" s="560"/>
      <c r="C27" s="469" t="s">
        <v>85</v>
      </c>
      <c r="D27" s="566"/>
      <c r="E27" s="309">
        <v>81</v>
      </c>
      <c r="F27" s="191">
        <f t="shared" si="6"/>
        <v>0.2</v>
      </c>
      <c r="G27" s="267">
        <v>205</v>
      </c>
      <c r="H27" s="331">
        <v>128</v>
      </c>
      <c r="I27" s="329">
        <f t="shared" si="8"/>
        <v>0.2</v>
      </c>
      <c r="J27" s="332">
        <v>332</v>
      </c>
      <c r="K27" s="37">
        <f t="shared" si="3"/>
        <v>-47</v>
      </c>
      <c r="L27" s="41">
        <f t="shared" si="5"/>
        <v>0</v>
      </c>
      <c r="M27" s="81">
        <f t="shared" si="1"/>
        <v>-127</v>
      </c>
      <c r="N27" s="89">
        <f t="shared" si="9"/>
        <v>-38.253012048192772</v>
      </c>
    </row>
    <row r="28" spans="1:14" ht="18" customHeight="1" x14ac:dyDescent="0.15">
      <c r="A28" s="559" t="s">
        <v>56</v>
      </c>
      <c r="B28" s="560"/>
      <c r="C28" s="561" t="s">
        <v>57</v>
      </c>
      <c r="D28" s="470"/>
      <c r="E28" s="309">
        <v>1291</v>
      </c>
      <c r="F28" s="191">
        <f t="shared" si="6"/>
        <v>2.5</v>
      </c>
      <c r="G28" s="267">
        <v>5663</v>
      </c>
      <c r="H28" s="331">
        <v>1825</v>
      </c>
      <c r="I28" s="329">
        <f t="shared" si="8"/>
        <v>3.3</v>
      </c>
      <c r="J28" s="332">
        <v>8259</v>
      </c>
      <c r="K28" s="37">
        <f t="shared" si="3"/>
        <v>-534</v>
      </c>
      <c r="L28" s="406">
        <f>F28-I28</f>
        <v>-0.79999999999999982</v>
      </c>
      <c r="M28" s="81">
        <f t="shared" si="1"/>
        <v>-2596</v>
      </c>
      <c r="N28" s="89">
        <f t="shared" si="9"/>
        <v>-31.432376801065516</v>
      </c>
    </row>
    <row r="29" spans="1:14" ht="18" customHeight="1" x14ac:dyDescent="0.15">
      <c r="A29" s="559" t="s">
        <v>56</v>
      </c>
      <c r="B29" s="560"/>
      <c r="C29" s="561" t="s">
        <v>170</v>
      </c>
      <c r="D29" s="470"/>
      <c r="E29" s="310">
        <v>29238</v>
      </c>
      <c r="F29" s="191">
        <f t="shared" si="6"/>
        <v>55.6</v>
      </c>
      <c r="G29" s="267">
        <v>55009</v>
      </c>
      <c r="H29" s="333">
        <v>29502</v>
      </c>
      <c r="I29" s="329">
        <f>ROUND(H29/$H$5*100,1)</f>
        <v>53.3</v>
      </c>
      <c r="J29" s="332">
        <v>57650</v>
      </c>
      <c r="K29" s="37">
        <f t="shared" si="3"/>
        <v>-264</v>
      </c>
      <c r="L29" s="395">
        <f>F29-I29</f>
        <v>2.3000000000000043</v>
      </c>
      <c r="M29" s="81">
        <f t="shared" si="1"/>
        <v>-2641</v>
      </c>
      <c r="N29" s="89">
        <f t="shared" si="9"/>
        <v>-4.5810928013876833</v>
      </c>
    </row>
    <row r="30" spans="1:14" ht="18" customHeight="1" x14ac:dyDescent="0.15">
      <c r="A30" s="559" t="s">
        <v>56</v>
      </c>
      <c r="B30" s="560"/>
      <c r="C30" s="561" t="s">
        <v>144</v>
      </c>
      <c r="D30" s="470"/>
      <c r="E30" s="311">
        <v>11095</v>
      </c>
      <c r="F30" s="191">
        <f t="shared" si="6"/>
        <v>21.1</v>
      </c>
      <c r="G30" s="267">
        <v>11095</v>
      </c>
      <c r="H30" s="334">
        <v>10585</v>
      </c>
      <c r="I30" s="329">
        <f t="shared" si="8"/>
        <v>19.100000000000001</v>
      </c>
      <c r="J30" s="332">
        <v>10585</v>
      </c>
      <c r="K30" s="37">
        <f t="shared" si="3"/>
        <v>510</v>
      </c>
      <c r="L30" s="41">
        <f t="shared" si="5"/>
        <v>2</v>
      </c>
      <c r="M30" s="81">
        <f>G30-J30</f>
        <v>510</v>
      </c>
      <c r="N30" s="89">
        <f t="shared" si="9"/>
        <v>4.8181388757675876</v>
      </c>
    </row>
    <row r="31" spans="1:14" ht="18" customHeight="1" x14ac:dyDescent="0.15">
      <c r="A31" s="559" t="s">
        <v>56</v>
      </c>
      <c r="B31" s="560"/>
      <c r="C31" s="561" t="s">
        <v>58</v>
      </c>
      <c r="D31" s="470"/>
      <c r="E31" s="311">
        <v>8822</v>
      </c>
      <c r="F31" s="213">
        <f t="shared" si="6"/>
        <v>16.8</v>
      </c>
      <c r="G31" s="267">
        <v>17644</v>
      </c>
      <c r="H31" s="334">
        <v>8950</v>
      </c>
      <c r="I31" s="329">
        <f t="shared" si="8"/>
        <v>16.2</v>
      </c>
      <c r="J31" s="449"/>
      <c r="K31" s="37">
        <f t="shared" si="3"/>
        <v>-128</v>
      </c>
      <c r="L31" s="41">
        <f t="shared" si="5"/>
        <v>0.60000000000000142</v>
      </c>
      <c r="M31" s="450"/>
      <c r="N31" s="451"/>
    </row>
    <row r="32" spans="1:14" ht="18" customHeight="1" x14ac:dyDescent="0.15">
      <c r="A32" s="564" t="s">
        <v>56</v>
      </c>
      <c r="B32" s="565"/>
      <c r="C32" s="562" t="s">
        <v>59</v>
      </c>
      <c r="D32" s="563"/>
      <c r="E32" s="311">
        <v>52205</v>
      </c>
      <c r="F32" s="213">
        <f t="shared" si="6"/>
        <v>99.2</v>
      </c>
      <c r="G32" s="173">
        <v>105369</v>
      </c>
      <c r="H32" s="334">
        <v>54745</v>
      </c>
      <c r="I32" s="329">
        <f>ROUND(H32/$H$5*100,1)</f>
        <v>99</v>
      </c>
      <c r="J32" s="330">
        <v>115765</v>
      </c>
      <c r="K32" s="37">
        <f t="shared" si="3"/>
        <v>-2540</v>
      </c>
      <c r="L32" s="41">
        <f t="shared" si="5"/>
        <v>0.20000000000000284</v>
      </c>
      <c r="M32" s="81">
        <f>G32-J32</f>
        <v>-10396</v>
      </c>
      <c r="N32" s="89">
        <f t="shared" si="9"/>
        <v>-8.9802617371398981</v>
      </c>
    </row>
    <row r="33" spans="1:14" ht="18" customHeight="1" thickBot="1" x14ac:dyDescent="0.2">
      <c r="A33" s="13"/>
      <c r="B33" s="529" t="s">
        <v>60</v>
      </c>
      <c r="C33" s="557"/>
      <c r="D33" s="558"/>
      <c r="E33" s="312">
        <v>34426</v>
      </c>
      <c r="F33" s="214">
        <f t="shared" si="6"/>
        <v>65.400000000000006</v>
      </c>
      <c r="G33" s="268">
        <v>75811</v>
      </c>
      <c r="H33" s="335">
        <v>36115</v>
      </c>
      <c r="I33" s="336">
        <f>ROUND(H33/$H$5*100,1)</f>
        <v>65.3</v>
      </c>
      <c r="J33" s="337">
        <v>82680</v>
      </c>
      <c r="K33" s="5">
        <f t="shared" si="3"/>
        <v>-1689</v>
      </c>
      <c r="L33" s="8">
        <f t="shared" si="5"/>
        <v>0.10000000000000853</v>
      </c>
      <c r="M33" s="82">
        <f>G33-J33</f>
        <v>-6869</v>
      </c>
      <c r="N33" s="90">
        <f t="shared" si="9"/>
        <v>-8.3079342041606168</v>
      </c>
    </row>
    <row r="34" spans="1:14" x14ac:dyDescent="0.15">
      <c r="K34" s="233"/>
    </row>
  </sheetData>
  <mergeCells count="32">
    <mergeCell ref="B6:D6"/>
    <mergeCell ref="C7:D7"/>
    <mergeCell ref="C12:D12"/>
    <mergeCell ref="B23:D23"/>
    <mergeCell ref="A26:B26"/>
    <mergeCell ref="A27:B27"/>
    <mergeCell ref="C26:D26"/>
    <mergeCell ref="C27:D27"/>
    <mergeCell ref="B24:D24"/>
    <mergeCell ref="A30:B30"/>
    <mergeCell ref="C30:D30"/>
    <mergeCell ref="B25:D25"/>
    <mergeCell ref="B33:D33"/>
    <mergeCell ref="A28:B28"/>
    <mergeCell ref="C28:D28"/>
    <mergeCell ref="C29:D29"/>
    <mergeCell ref="A29:B29"/>
    <mergeCell ref="C31:D31"/>
    <mergeCell ref="C32:D32"/>
    <mergeCell ref="A31:B31"/>
    <mergeCell ref="A32:B32"/>
    <mergeCell ref="A5:D5"/>
    <mergeCell ref="A1:N1"/>
    <mergeCell ref="E2:G2"/>
    <mergeCell ref="H2:J2"/>
    <mergeCell ref="E3:F3"/>
    <mergeCell ref="H3:I3"/>
    <mergeCell ref="K3:L3"/>
    <mergeCell ref="K2:N2"/>
    <mergeCell ref="M3:N3"/>
    <mergeCell ref="G3:G4"/>
    <mergeCell ref="J3:J4"/>
  </mergeCells>
  <phoneticPr fontId="1"/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K16" sqref="K16"/>
    </sheetView>
  </sheetViews>
  <sheetFormatPr defaultRowHeight="13.5" x14ac:dyDescent="0.15"/>
  <cols>
    <col min="1" max="1" width="3.625" style="9" customWidth="1"/>
    <col min="2" max="2" width="12.125" style="9" customWidth="1"/>
    <col min="3" max="14" width="10.625" style="1" customWidth="1"/>
    <col min="15" max="16384" width="9" style="1"/>
  </cols>
  <sheetData>
    <row r="1" spans="1:14" ht="20.25" customHeight="1" thickBot="1" x14ac:dyDescent="0.2">
      <c r="A1" s="1" t="s">
        <v>160</v>
      </c>
    </row>
    <row r="2" spans="1:14" s="9" customFormat="1" ht="18" customHeight="1" x14ac:dyDescent="0.15">
      <c r="A2" s="10"/>
      <c r="B2" s="12"/>
      <c r="C2" s="570" t="s">
        <v>165</v>
      </c>
      <c r="D2" s="541"/>
      <c r="E2" s="541"/>
      <c r="F2" s="542"/>
      <c r="G2" s="543" t="s">
        <v>149</v>
      </c>
      <c r="H2" s="543"/>
      <c r="I2" s="543"/>
      <c r="J2" s="544"/>
      <c r="K2" s="471" t="s">
        <v>13</v>
      </c>
      <c r="L2" s="543"/>
      <c r="M2" s="543"/>
      <c r="N2" s="571"/>
    </row>
    <row r="3" spans="1:14" s="9" customFormat="1" ht="18" customHeight="1" thickBot="1" x14ac:dyDescent="0.2">
      <c r="A3" s="13"/>
      <c r="B3" s="14"/>
      <c r="C3" s="25" t="s">
        <v>4</v>
      </c>
      <c r="D3" s="21" t="s">
        <v>5</v>
      </c>
      <c r="E3" s="22" t="s">
        <v>12</v>
      </c>
      <c r="F3" s="26" t="s">
        <v>18</v>
      </c>
      <c r="G3" s="18" t="s">
        <v>4</v>
      </c>
      <c r="H3" s="19" t="s">
        <v>5</v>
      </c>
      <c r="I3" s="23" t="s">
        <v>12</v>
      </c>
      <c r="J3" s="24" t="s">
        <v>18</v>
      </c>
      <c r="K3" s="227" t="s">
        <v>4</v>
      </c>
      <c r="L3" s="19" t="s">
        <v>5</v>
      </c>
      <c r="M3" s="23" t="s">
        <v>12</v>
      </c>
      <c r="N3" s="70" t="s">
        <v>77</v>
      </c>
    </row>
    <row r="4" spans="1:14" ht="18" customHeight="1" x14ac:dyDescent="0.15">
      <c r="A4" s="572" t="s">
        <v>23</v>
      </c>
      <c r="B4" s="573"/>
      <c r="C4" s="247">
        <f>SUM(C5:C17)</f>
        <v>238</v>
      </c>
      <c r="D4" s="240">
        <f>SUM(D5:D17)</f>
        <v>314</v>
      </c>
      <c r="E4" s="241">
        <f>SUM(E5:E17)</f>
        <v>552</v>
      </c>
      <c r="F4" s="237">
        <f>ROUND(E4/$E$4*100,1)</f>
        <v>100</v>
      </c>
      <c r="G4" s="367">
        <f>SUM(G5:G17)</f>
        <v>208</v>
      </c>
      <c r="H4" s="243">
        <f>SUM(H5:H17)</f>
        <v>203</v>
      </c>
      <c r="I4" s="244">
        <f>SUM(I5:I17)</f>
        <v>411</v>
      </c>
      <c r="J4" s="368">
        <f>ROUND(I4/$I$4*100,1)</f>
        <v>100</v>
      </c>
      <c r="K4" s="48">
        <f t="shared" ref="K4:M8" si="0">C4-G4</f>
        <v>30</v>
      </c>
      <c r="L4" s="52">
        <f t="shared" si="0"/>
        <v>111</v>
      </c>
      <c r="M4" s="53">
        <f t="shared" si="0"/>
        <v>141</v>
      </c>
      <c r="N4" s="209"/>
    </row>
    <row r="5" spans="1:14" ht="18" customHeight="1" x14ac:dyDescent="0.15">
      <c r="A5" s="15"/>
      <c r="B5" s="54" t="s">
        <v>61</v>
      </c>
      <c r="C5" s="269">
        <v>37</v>
      </c>
      <c r="D5" s="270">
        <v>25</v>
      </c>
      <c r="E5" s="235">
        <f t="shared" ref="E5:E17" si="1">SUM(C5:D5)</f>
        <v>62</v>
      </c>
      <c r="F5" s="238">
        <f t="shared" ref="F5:F17" si="2">ROUND(E5/$E$4*100,1)</f>
        <v>11.2</v>
      </c>
      <c r="G5" s="369">
        <v>39</v>
      </c>
      <c r="H5" s="249">
        <v>34</v>
      </c>
      <c r="I5" s="245">
        <f t="shared" ref="I5:I17" si="3">SUM(G5:H5)</f>
        <v>73</v>
      </c>
      <c r="J5" s="370">
        <f t="shared" ref="J5:J17" si="4">ROUND(I5/$I$4*100,1)</f>
        <v>17.8</v>
      </c>
      <c r="K5" s="67">
        <f t="shared" si="0"/>
        <v>-2</v>
      </c>
      <c r="L5" s="55">
        <f t="shared" si="0"/>
        <v>-9</v>
      </c>
      <c r="M5" s="56">
        <f t="shared" si="0"/>
        <v>-11</v>
      </c>
      <c r="N5" s="57">
        <f>F5-J5</f>
        <v>-6.6000000000000014</v>
      </c>
    </row>
    <row r="6" spans="1:14" ht="18" customHeight="1" x14ac:dyDescent="0.15">
      <c r="A6" s="15"/>
      <c r="B6" s="54" t="s">
        <v>62</v>
      </c>
      <c r="C6" s="269">
        <v>38</v>
      </c>
      <c r="D6" s="270">
        <v>71</v>
      </c>
      <c r="E6" s="235">
        <f t="shared" si="1"/>
        <v>109</v>
      </c>
      <c r="F6" s="238">
        <f t="shared" si="2"/>
        <v>19.7</v>
      </c>
      <c r="G6" s="369">
        <v>39</v>
      </c>
      <c r="H6" s="249">
        <v>70</v>
      </c>
      <c r="I6" s="245">
        <f t="shared" si="3"/>
        <v>109</v>
      </c>
      <c r="J6" s="370">
        <f t="shared" si="4"/>
        <v>26.5</v>
      </c>
      <c r="K6" s="67">
        <f t="shared" si="0"/>
        <v>-1</v>
      </c>
      <c r="L6" s="55">
        <f t="shared" si="0"/>
        <v>1</v>
      </c>
      <c r="M6" s="56">
        <f t="shared" si="0"/>
        <v>0</v>
      </c>
      <c r="N6" s="57">
        <f>F6-J6</f>
        <v>-6.8000000000000007</v>
      </c>
    </row>
    <row r="7" spans="1:14" ht="18" customHeight="1" x14ac:dyDescent="0.15">
      <c r="A7" s="15"/>
      <c r="B7" s="54" t="s">
        <v>63</v>
      </c>
      <c r="C7" s="269">
        <v>5</v>
      </c>
      <c r="D7" s="270">
        <v>8</v>
      </c>
      <c r="E7" s="235">
        <f t="shared" si="1"/>
        <v>13</v>
      </c>
      <c r="F7" s="238">
        <f t="shared" si="2"/>
        <v>2.4</v>
      </c>
      <c r="G7" s="369">
        <v>1</v>
      </c>
      <c r="H7" s="249">
        <v>11</v>
      </c>
      <c r="I7" s="245">
        <f t="shared" si="3"/>
        <v>12</v>
      </c>
      <c r="J7" s="370">
        <f t="shared" si="4"/>
        <v>2.9</v>
      </c>
      <c r="K7" s="67">
        <f t="shared" si="0"/>
        <v>4</v>
      </c>
      <c r="L7" s="55">
        <f t="shared" si="0"/>
        <v>-3</v>
      </c>
      <c r="M7" s="56">
        <f t="shared" si="0"/>
        <v>1</v>
      </c>
      <c r="N7" s="57">
        <f t="shared" ref="N7:N9" si="5">F7-J7</f>
        <v>-0.5</v>
      </c>
    </row>
    <row r="8" spans="1:14" ht="18" customHeight="1" x14ac:dyDescent="0.15">
      <c r="A8" s="15"/>
      <c r="B8" s="54" t="s">
        <v>64</v>
      </c>
      <c r="C8" s="271">
        <v>7</v>
      </c>
      <c r="D8" s="270">
        <v>7</v>
      </c>
      <c r="E8" s="235">
        <f t="shared" si="1"/>
        <v>14</v>
      </c>
      <c r="F8" s="238">
        <f t="shared" si="2"/>
        <v>2.5</v>
      </c>
      <c r="G8" s="371">
        <v>0</v>
      </c>
      <c r="H8" s="249">
        <v>4</v>
      </c>
      <c r="I8" s="245">
        <f t="shared" si="3"/>
        <v>4</v>
      </c>
      <c r="J8" s="370">
        <f t="shared" si="4"/>
        <v>1</v>
      </c>
      <c r="K8" s="67">
        <f t="shared" si="0"/>
        <v>7</v>
      </c>
      <c r="L8" s="55">
        <f>D8-H8</f>
        <v>3</v>
      </c>
      <c r="M8" s="56">
        <f>E8-I8</f>
        <v>10</v>
      </c>
      <c r="N8" s="57">
        <f>F8-J8</f>
        <v>1.5</v>
      </c>
    </row>
    <row r="9" spans="1:14" ht="18" customHeight="1" x14ac:dyDescent="0.15">
      <c r="A9" s="15"/>
      <c r="B9" s="54" t="s">
        <v>65</v>
      </c>
      <c r="C9" s="269">
        <v>1</v>
      </c>
      <c r="D9" s="270">
        <v>1</v>
      </c>
      <c r="E9" s="235">
        <f t="shared" si="1"/>
        <v>2</v>
      </c>
      <c r="F9" s="238">
        <f t="shared" si="2"/>
        <v>0.4</v>
      </c>
      <c r="G9" s="369">
        <v>1</v>
      </c>
      <c r="H9" s="249">
        <v>0</v>
      </c>
      <c r="I9" s="245">
        <f t="shared" si="3"/>
        <v>1</v>
      </c>
      <c r="J9" s="370">
        <f t="shared" si="4"/>
        <v>0.2</v>
      </c>
      <c r="K9" s="67">
        <f t="shared" ref="K9:K14" si="6">C9-G9</f>
        <v>0</v>
      </c>
      <c r="L9" s="55">
        <f>D9-H9</f>
        <v>1</v>
      </c>
      <c r="M9" s="56">
        <f>E9-I9</f>
        <v>1</v>
      </c>
      <c r="N9" s="57">
        <f t="shared" si="5"/>
        <v>0.2</v>
      </c>
    </row>
    <row r="10" spans="1:14" ht="18" customHeight="1" x14ac:dyDescent="0.15">
      <c r="A10" s="15"/>
      <c r="B10" s="54" t="s">
        <v>66</v>
      </c>
      <c r="C10" s="269">
        <v>25</v>
      </c>
      <c r="D10" s="270">
        <v>103</v>
      </c>
      <c r="E10" s="235">
        <f t="shared" si="1"/>
        <v>128</v>
      </c>
      <c r="F10" s="238">
        <f t="shared" si="2"/>
        <v>23.2</v>
      </c>
      <c r="G10" s="369">
        <v>3</v>
      </c>
      <c r="H10" s="249">
        <v>1</v>
      </c>
      <c r="I10" s="245">
        <f t="shared" si="3"/>
        <v>4</v>
      </c>
      <c r="J10" s="370">
        <f t="shared" si="4"/>
        <v>1</v>
      </c>
      <c r="K10" s="226">
        <f t="shared" si="6"/>
        <v>22</v>
      </c>
      <c r="L10" s="55">
        <f>D10-H10</f>
        <v>102</v>
      </c>
      <c r="M10" s="56">
        <f>SUM(K10:L10)</f>
        <v>124</v>
      </c>
      <c r="N10" s="57">
        <f>F10-J10</f>
        <v>22.2</v>
      </c>
    </row>
    <row r="11" spans="1:14" ht="18" customHeight="1" x14ac:dyDescent="0.15">
      <c r="A11" s="15"/>
      <c r="B11" s="54" t="s">
        <v>154</v>
      </c>
      <c r="C11" s="269">
        <v>0</v>
      </c>
      <c r="D11" s="270">
        <v>0</v>
      </c>
      <c r="E11" s="235">
        <f>SUM(C11:D11)</f>
        <v>0</v>
      </c>
      <c r="F11" s="439">
        <f t="shared" si="2"/>
        <v>0</v>
      </c>
      <c r="G11" s="441">
        <v>1</v>
      </c>
      <c r="H11" s="249">
        <v>0</v>
      </c>
      <c r="I11" s="245">
        <f t="shared" si="3"/>
        <v>1</v>
      </c>
      <c r="J11" s="370">
        <f t="shared" si="4"/>
        <v>0.2</v>
      </c>
      <c r="K11" s="226">
        <f t="shared" ref="K11" si="7">C11-G11</f>
        <v>-1</v>
      </c>
      <c r="L11" s="55">
        <f>D11-H11</f>
        <v>0</v>
      </c>
      <c r="M11" s="56">
        <f>SUM(K11:L11)</f>
        <v>-1</v>
      </c>
      <c r="N11" s="57">
        <f>F11-J11</f>
        <v>-0.2</v>
      </c>
    </row>
    <row r="12" spans="1:14" ht="18" customHeight="1" x14ac:dyDescent="0.15">
      <c r="A12" s="15"/>
      <c r="B12" s="54" t="s">
        <v>169</v>
      </c>
      <c r="C12" s="269">
        <v>7</v>
      </c>
      <c r="D12" s="270">
        <v>0</v>
      </c>
      <c r="E12" s="235">
        <f>SUM(C12:D12)</f>
        <v>7</v>
      </c>
      <c r="F12" s="238">
        <f>ROUND(E12/$E$4*100,1)</f>
        <v>1.3</v>
      </c>
      <c r="G12" s="447"/>
      <c r="H12" s="445"/>
      <c r="I12" s="444"/>
      <c r="J12" s="446"/>
      <c r="K12" s="447"/>
      <c r="L12" s="445"/>
      <c r="M12" s="444"/>
      <c r="N12" s="443"/>
    </row>
    <row r="13" spans="1:14" ht="18" customHeight="1" x14ac:dyDescent="0.15">
      <c r="A13" s="15"/>
      <c r="B13" s="54" t="s">
        <v>67</v>
      </c>
      <c r="C13" s="269">
        <v>4</v>
      </c>
      <c r="D13" s="270">
        <v>1</v>
      </c>
      <c r="E13" s="235">
        <f t="shared" si="1"/>
        <v>5</v>
      </c>
      <c r="F13" s="238">
        <f t="shared" si="2"/>
        <v>0.9</v>
      </c>
      <c r="G13" s="369">
        <v>3</v>
      </c>
      <c r="H13" s="249">
        <v>1</v>
      </c>
      <c r="I13" s="245">
        <f t="shared" si="3"/>
        <v>4</v>
      </c>
      <c r="J13" s="370">
        <f t="shared" si="4"/>
        <v>1</v>
      </c>
      <c r="K13" s="67">
        <f t="shared" si="6"/>
        <v>1</v>
      </c>
      <c r="L13" s="440">
        <f>D13-H13</f>
        <v>0</v>
      </c>
      <c r="M13" s="56">
        <f t="shared" ref="M13:N15" si="8">E13-I13</f>
        <v>1</v>
      </c>
      <c r="N13" s="57">
        <f t="shared" si="8"/>
        <v>-9.9999999999999978E-2</v>
      </c>
    </row>
    <row r="14" spans="1:14" ht="18" customHeight="1" x14ac:dyDescent="0.15">
      <c r="A14" s="15"/>
      <c r="B14" s="54" t="s">
        <v>68</v>
      </c>
      <c r="C14" s="269">
        <v>18</v>
      </c>
      <c r="D14" s="270">
        <v>9</v>
      </c>
      <c r="E14" s="235">
        <f t="shared" si="1"/>
        <v>27</v>
      </c>
      <c r="F14" s="238">
        <f t="shared" si="2"/>
        <v>4.9000000000000004</v>
      </c>
      <c r="G14" s="369">
        <v>12</v>
      </c>
      <c r="H14" s="249">
        <v>6</v>
      </c>
      <c r="I14" s="245">
        <f t="shared" si="3"/>
        <v>18</v>
      </c>
      <c r="J14" s="370">
        <f t="shared" si="4"/>
        <v>4.4000000000000004</v>
      </c>
      <c r="K14" s="67">
        <f t="shared" si="6"/>
        <v>6</v>
      </c>
      <c r="L14" s="55">
        <f>D14-H14</f>
        <v>3</v>
      </c>
      <c r="M14" s="56">
        <f>E14-I14</f>
        <v>9</v>
      </c>
      <c r="N14" s="57">
        <f t="shared" si="8"/>
        <v>0.5</v>
      </c>
    </row>
    <row r="15" spans="1:14" ht="18" customHeight="1" x14ac:dyDescent="0.15">
      <c r="A15" s="15"/>
      <c r="B15" s="54" t="s">
        <v>69</v>
      </c>
      <c r="C15" s="271">
        <v>1</v>
      </c>
      <c r="D15" s="270">
        <v>1</v>
      </c>
      <c r="E15" s="235">
        <f t="shared" si="1"/>
        <v>2</v>
      </c>
      <c r="F15" s="238">
        <f>ROUND(E15/$E$4*100,1)</f>
        <v>0.4</v>
      </c>
      <c r="G15" s="371">
        <v>0</v>
      </c>
      <c r="H15" s="249">
        <v>1</v>
      </c>
      <c r="I15" s="245">
        <f t="shared" si="3"/>
        <v>1</v>
      </c>
      <c r="J15" s="370">
        <f t="shared" si="4"/>
        <v>0.2</v>
      </c>
      <c r="K15" s="67">
        <f>C15-G15</f>
        <v>1</v>
      </c>
      <c r="L15" s="440">
        <f>D15-H15</f>
        <v>0</v>
      </c>
      <c r="M15" s="56">
        <f t="shared" si="8"/>
        <v>1</v>
      </c>
      <c r="N15" s="57">
        <f t="shared" si="8"/>
        <v>0.2</v>
      </c>
    </row>
    <row r="16" spans="1:14" ht="18" customHeight="1" x14ac:dyDescent="0.15">
      <c r="A16" s="15"/>
      <c r="B16" s="54" t="s">
        <v>70</v>
      </c>
      <c r="C16" s="271">
        <v>0</v>
      </c>
      <c r="D16" s="270">
        <v>0</v>
      </c>
      <c r="E16" s="235">
        <f t="shared" si="1"/>
        <v>0</v>
      </c>
      <c r="F16" s="439">
        <f>ROUND(E16/$E$4*100,1)</f>
        <v>0</v>
      </c>
      <c r="G16" s="371">
        <v>0</v>
      </c>
      <c r="H16" s="249">
        <v>0</v>
      </c>
      <c r="I16" s="245">
        <f t="shared" si="3"/>
        <v>0</v>
      </c>
      <c r="J16" s="250">
        <f t="shared" si="4"/>
        <v>0</v>
      </c>
      <c r="K16" s="248">
        <v>0</v>
      </c>
      <c r="L16" s="249">
        <v>0</v>
      </c>
      <c r="M16" s="234">
        <v>0</v>
      </c>
      <c r="N16" s="254">
        <f>F16-J16</f>
        <v>0</v>
      </c>
    </row>
    <row r="17" spans="1:14" ht="16.7" customHeight="1" thickBot="1" x14ac:dyDescent="0.2">
      <c r="A17" s="13"/>
      <c r="B17" s="58" t="s">
        <v>35</v>
      </c>
      <c r="C17" s="272">
        <v>95</v>
      </c>
      <c r="D17" s="273">
        <v>88</v>
      </c>
      <c r="E17" s="242">
        <f t="shared" si="1"/>
        <v>183</v>
      </c>
      <c r="F17" s="239">
        <f t="shared" si="2"/>
        <v>33.200000000000003</v>
      </c>
      <c r="G17" s="372">
        <v>109</v>
      </c>
      <c r="H17" s="373">
        <v>75</v>
      </c>
      <c r="I17" s="246">
        <f t="shared" si="3"/>
        <v>184</v>
      </c>
      <c r="J17" s="374">
        <f t="shared" si="4"/>
        <v>44.8</v>
      </c>
      <c r="K17" s="68">
        <f>C17-G17</f>
        <v>-14</v>
      </c>
      <c r="L17" s="3">
        <f>D17-H17</f>
        <v>13</v>
      </c>
      <c r="M17" s="4">
        <f>E17-I17</f>
        <v>-1</v>
      </c>
      <c r="N17" s="225">
        <f>F17-J17</f>
        <v>-11.599999999999994</v>
      </c>
    </row>
    <row r="18" spans="1:14" x14ac:dyDescent="0.15">
      <c r="B18" s="9" t="s">
        <v>168</v>
      </c>
    </row>
  </sheetData>
  <mergeCells count="4">
    <mergeCell ref="C2:F2"/>
    <mergeCell ref="G2:J2"/>
    <mergeCell ref="K2:N2"/>
    <mergeCell ref="A4:B4"/>
  </mergeCells>
  <phoneticPr fontId="1"/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15" sqref="C15"/>
    </sheetView>
  </sheetViews>
  <sheetFormatPr defaultRowHeight="13.5" x14ac:dyDescent="0.15"/>
  <cols>
    <col min="1" max="1" width="11.625" style="9" customWidth="1"/>
    <col min="2" max="7" width="11.625" style="1" customWidth="1"/>
    <col min="8" max="11" width="11.75" style="1" customWidth="1"/>
    <col min="12" max="16384" width="9" style="1"/>
  </cols>
  <sheetData>
    <row r="1" spans="1:9" ht="20.25" customHeight="1" thickBot="1" x14ac:dyDescent="0.2">
      <c r="A1" s="578" t="s">
        <v>151</v>
      </c>
      <c r="B1" s="578"/>
      <c r="C1" s="578"/>
      <c r="D1" s="578"/>
      <c r="E1" s="578"/>
      <c r="F1" s="578"/>
      <c r="G1" s="578"/>
      <c r="H1" s="578"/>
      <c r="I1" s="578"/>
    </row>
    <row r="2" spans="1:9" s="9" customFormat="1" ht="18" customHeight="1" x14ac:dyDescent="0.15">
      <c r="A2" s="159"/>
      <c r="B2" s="471" t="s">
        <v>166</v>
      </c>
      <c r="C2" s="544"/>
      <c r="D2" s="471" t="s">
        <v>152</v>
      </c>
      <c r="E2" s="544"/>
      <c r="F2" s="471" t="s">
        <v>101</v>
      </c>
      <c r="G2" s="543"/>
      <c r="H2" s="543"/>
      <c r="I2" s="571"/>
    </row>
    <row r="3" spans="1:9" s="9" customFormat="1" ht="18" customHeight="1" x14ac:dyDescent="0.15">
      <c r="A3" s="160"/>
      <c r="B3" s="549" t="s">
        <v>0</v>
      </c>
      <c r="C3" s="575" t="s">
        <v>98</v>
      </c>
      <c r="D3" s="549" t="s">
        <v>0</v>
      </c>
      <c r="E3" s="575" t="s">
        <v>98</v>
      </c>
      <c r="F3" s="549" t="s">
        <v>86</v>
      </c>
      <c r="G3" s="547"/>
      <c r="H3" s="551" t="s">
        <v>87</v>
      </c>
      <c r="I3" s="577"/>
    </row>
    <row r="4" spans="1:9" s="9" customFormat="1" ht="18" customHeight="1" thickBot="1" x14ac:dyDescent="0.2">
      <c r="A4" s="161"/>
      <c r="B4" s="574"/>
      <c r="C4" s="576"/>
      <c r="D4" s="574"/>
      <c r="E4" s="576"/>
      <c r="F4" s="35" t="s">
        <v>99</v>
      </c>
      <c r="G4" s="162" t="s">
        <v>100</v>
      </c>
      <c r="H4" s="163" t="s">
        <v>99</v>
      </c>
      <c r="I4" s="83" t="s">
        <v>100</v>
      </c>
    </row>
    <row r="5" spans="1:9" ht="18" customHeight="1" x14ac:dyDescent="0.15">
      <c r="A5" s="164" t="s">
        <v>88</v>
      </c>
      <c r="B5" s="375">
        <v>2476846</v>
      </c>
      <c r="C5" s="376">
        <v>5224614</v>
      </c>
      <c r="D5" s="375">
        <v>2444810</v>
      </c>
      <c r="E5" s="376">
        <v>5381733</v>
      </c>
      <c r="F5" s="144">
        <f t="shared" ref="F5:F15" si="0">B5-D5</f>
        <v>32036</v>
      </c>
      <c r="G5" s="145">
        <f t="shared" ref="G5:G15" si="1">(B5/D5)*100-100</f>
        <v>1.310367676833792</v>
      </c>
      <c r="H5" s="141">
        <f t="shared" ref="H5:H15" si="2">C5-E5</f>
        <v>-157119</v>
      </c>
      <c r="I5" s="146">
        <f t="shared" ref="I5:I15" si="3">(C5/E5)*100-100</f>
        <v>-2.9194870871520351</v>
      </c>
    </row>
    <row r="6" spans="1:9" ht="18" customHeight="1" x14ac:dyDescent="0.15">
      <c r="A6" s="165" t="s">
        <v>89</v>
      </c>
      <c r="B6" s="375">
        <v>969161</v>
      </c>
      <c r="C6" s="330">
        <v>1973395</v>
      </c>
      <c r="D6" s="375">
        <v>921837</v>
      </c>
      <c r="E6" s="330">
        <v>1952356</v>
      </c>
      <c r="F6" s="67">
        <f t="shared" si="0"/>
        <v>47324</v>
      </c>
      <c r="G6" s="147">
        <f t="shared" si="1"/>
        <v>5.1336624587644053</v>
      </c>
      <c r="H6" s="142">
        <f t="shared" si="2"/>
        <v>21039</v>
      </c>
      <c r="I6" s="148">
        <f t="shared" si="3"/>
        <v>1.0776210895963629</v>
      </c>
    </row>
    <row r="7" spans="1:9" ht="18" customHeight="1" x14ac:dyDescent="0.15">
      <c r="A7" s="165" t="s">
        <v>90</v>
      </c>
      <c r="B7" s="375">
        <v>156195</v>
      </c>
      <c r="C7" s="330">
        <v>329306</v>
      </c>
      <c r="D7" s="375">
        <v>155747</v>
      </c>
      <c r="E7" s="330">
        <v>339605</v>
      </c>
      <c r="F7" s="67">
        <f t="shared" si="0"/>
        <v>448</v>
      </c>
      <c r="G7" s="147">
        <f t="shared" si="1"/>
        <v>0.28764598997091184</v>
      </c>
      <c r="H7" s="142">
        <f t="shared" si="2"/>
        <v>-10299</v>
      </c>
      <c r="I7" s="148">
        <f t="shared" si="3"/>
        <v>-3.0326408621781127</v>
      </c>
    </row>
    <row r="8" spans="1:9" ht="18" customHeight="1" x14ac:dyDescent="0.15">
      <c r="A8" s="165" t="s">
        <v>91</v>
      </c>
      <c r="B8" s="375">
        <v>121793</v>
      </c>
      <c r="C8" s="330">
        <v>251084</v>
      </c>
      <c r="D8" s="375">
        <v>123950</v>
      </c>
      <c r="E8" s="330">
        <v>265979</v>
      </c>
      <c r="F8" s="67">
        <f t="shared" si="0"/>
        <v>-2157</v>
      </c>
      <c r="G8" s="147">
        <f t="shared" si="1"/>
        <v>-1.7402178297700601</v>
      </c>
      <c r="H8" s="142">
        <f t="shared" si="2"/>
        <v>-14895</v>
      </c>
      <c r="I8" s="148">
        <f t="shared" si="3"/>
        <v>-5.6000661706375325</v>
      </c>
    </row>
    <row r="9" spans="1:9" ht="18" customHeight="1" x14ac:dyDescent="0.15">
      <c r="A9" s="165" t="s">
        <v>93</v>
      </c>
      <c r="B9" s="375">
        <v>80130</v>
      </c>
      <c r="C9" s="330">
        <v>170113</v>
      </c>
      <c r="D9" s="375">
        <v>78298</v>
      </c>
      <c r="E9" s="330">
        <v>172737</v>
      </c>
      <c r="F9" s="67">
        <f t="shared" si="0"/>
        <v>1832</v>
      </c>
      <c r="G9" s="147">
        <f t="shared" si="1"/>
        <v>2.3397787938389314</v>
      </c>
      <c r="H9" s="142">
        <f t="shared" si="2"/>
        <v>-2624</v>
      </c>
      <c r="I9" s="148">
        <f t="shared" si="3"/>
        <v>-1.519072346978362</v>
      </c>
    </row>
    <row r="10" spans="1:9" ht="18" customHeight="1" x14ac:dyDescent="0.15">
      <c r="A10" s="165" t="s">
        <v>94</v>
      </c>
      <c r="B10" s="375">
        <v>80175</v>
      </c>
      <c r="C10" s="330">
        <v>166536</v>
      </c>
      <c r="D10" s="375">
        <v>77707</v>
      </c>
      <c r="E10" s="330">
        <v>169327</v>
      </c>
      <c r="F10" s="67">
        <f t="shared" si="0"/>
        <v>2468</v>
      </c>
      <c r="G10" s="147">
        <f t="shared" si="1"/>
        <v>3.1760330472158387</v>
      </c>
      <c r="H10" s="142">
        <f t="shared" si="2"/>
        <v>-2791</v>
      </c>
      <c r="I10" s="148">
        <f t="shared" si="3"/>
        <v>-1.6482899950982386</v>
      </c>
    </row>
    <row r="11" spans="1:9" ht="18" customHeight="1" x14ac:dyDescent="0.15">
      <c r="A11" s="165" t="s">
        <v>92</v>
      </c>
      <c r="B11" s="375">
        <v>80349</v>
      </c>
      <c r="C11" s="330">
        <v>165077</v>
      </c>
      <c r="D11" s="375">
        <v>82078</v>
      </c>
      <c r="E11" s="330">
        <v>174742</v>
      </c>
      <c r="F11" s="67">
        <f>B11-D11</f>
        <v>-1729</v>
      </c>
      <c r="G11" s="147">
        <f>(B11/D11)*100-100</f>
        <v>-2.106532810253654</v>
      </c>
      <c r="H11" s="142">
        <f>C11-E11</f>
        <v>-9665</v>
      </c>
      <c r="I11" s="148">
        <f>(C11/E11)*100-100</f>
        <v>-5.5310114339998506</v>
      </c>
    </row>
    <row r="12" spans="1:9" s="174" customFormat="1" ht="18" customHeight="1" x14ac:dyDescent="0.15">
      <c r="A12" s="165" t="s">
        <v>97</v>
      </c>
      <c r="B12" s="375">
        <v>53977</v>
      </c>
      <c r="C12" s="330">
        <v>121056</v>
      </c>
      <c r="D12" s="375">
        <v>51983</v>
      </c>
      <c r="E12" s="330">
        <v>120636</v>
      </c>
      <c r="F12" s="67">
        <f>B12-D12</f>
        <v>1994</v>
      </c>
      <c r="G12" s="147">
        <f>(B12/D12)*100-100</f>
        <v>3.8358694188484606</v>
      </c>
      <c r="H12" s="142">
        <f>C12-E12</f>
        <v>420</v>
      </c>
      <c r="I12" s="148">
        <f>(C12/E12)*100-100</f>
        <v>0.34815477966776598</v>
      </c>
    </row>
    <row r="13" spans="1:9" ht="18" customHeight="1" x14ac:dyDescent="0.15">
      <c r="A13" s="165" t="s">
        <v>96</v>
      </c>
      <c r="B13" s="375">
        <v>55188</v>
      </c>
      <c r="C13" s="330">
        <v>115480</v>
      </c>
      <c r="D13" s="375">
        <v>56202</v>
      </c>
      <c r="E13" s="330">
        <v>121226</v>
      </c>
      <c r="F13" s="67">
        <f>B13-D13</f>
        <v>-1014</v>
      </c>
      <c r="G13" s="147">
        <f>(B13/D13)*100-100</f>
        <v>-1.8042062560051306</v>
      </c>
      <c r="H13" s="142">
        <f>C13-E13</f>
        <v>-5746</v>
      </c>
      <c r="I13" s="148">
        <f>(C13/E13)*100-100</f>
        <v>-4.7399072806163787</v>
      </c>
    </row>
    <row r="14" spans="1:9" ht="18" customHeight="1" x14ac:dyDescent="0.15">
      <c r="A14" s="391" t="s">
        <v>95</v>
      </c>
      <c r="B14" s="290">
        <v>52817</v>
      </c>
      <c r="C14" s="173">
        <v>111299</v>
      </c>
      <c r="D14" s="290">
        <v>55466</v>
      </c>
      <c r="E14" s="173">
        <v>121924</v>
      </c>
      <c r="F14" s="291">
        <f t="shared" si="0"/>
        <v>-2649</v>
      </c>
      <c r="G14" s="392">
        <f t="shared" si="1"/>
        <v>-4.7758987487830353</v>
      </c>
      <c r="H14" s="393">
        <f t="shared" si="2"/>
        <v>-10625</v>
      </c>
      <c r="I14" s="394">
        <f t="shared" si="3"/>
        <v>-8.7144450641383173</v>
      </c>
    </row>
    <row r="15" spans="1:9" ht="18" customHeight="1" thickBot="1" x14ac:dyDescent="0.2">
      <c r="A15" s="166" t="s">
        <v>159</v>
      </c>
      <c r="B15" s="377">
        <v>43809</v>
      </c>
      <c r="C15" s="378">
        <v>97950</v>
      </c>
      <c r="D15" s="377">
        <v>40638</v>
      </c>
      <c r="E15" s="378">
        <v>95648</v>
      </c>
      <c r="F15" s="68">
        <f t="shared" si="0"/>
        <v>3171</v>
      </c>
      <c r="G15" s="149">
        <f t="shared" si="1"/>
        <v>7.8030414882622097</v>
      </c>
      <c r="H15" s="143">
        <f t="shared" si="2"/>
        <v>2302</v>
      </c>
      <c r="I15" s="150">
        <f t="shared" si="3"/>
        <v>2.4067413850786181</v>
      </c>
    </row>
    <row r="17" spans="1:1" x14ac:dyDescent="0.15">
      <c r="A17" s="158"/>
    </row>
    <row r="18" spans="1:1" x14ac:dyDescent="0.15">
      <c r="A18" s="158"/>
    </row>
  </sheetData>
  <mergeCells count="10">
    <mergeCell ref="D3:D4"/>
    <mergeCell ref="E3:E4"/>
    <mergeCell ref="H3:I3"/>
    <mergeCell ref="A1:I1"/>
    <mergeCell ref="B2:C2"/>
    <mergeCell ref="D2:E2"/>
    <mergeCell ref="F2:I2"/>
    <mergeCell ref="B3:B4"/>
    <mergeCell ref="C3:C4"/>
    <mergeCell ref="F3:G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表紙・利用上の注意</vt:lpstr>
      <vt:lpstr>第１表</vt:lpstr>
      <vt:lpstr>第２表～第４表</vt:lpstr>
      <vt:lpstr>第５表</vt:lpstr>
      <vt:lpstr>第６表</vt:lpstr>
      <vt:lpstr>第７表</vt:lpstr>
      <vt:lpstr>参考</vt:lpstr>
      <vt:lpstr>表紙・利用上の注意!Print_Area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ba044</dc:creator>
  <cp:lastModifiedBy>谷内誠也</cp:lastModifiedBy>
  <cp:lastPrinted>2021-12-03T00:15:39Z</cp:lastPrinted>
  <dcterms:created xsi:type="dcterms:W3CDTF">2011-07-11T23:54:59Z</dcterms:created>
  <dcterms:modified xsi:type="dcterms:W3CDTF">2021-12-08T01:49:38Z</dcterms:modified>
</cp:coreProperties>
</file>