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workbookProtection workbookAlgorithmName="SHA-512" workbookHashValue="PrAx4ifbIFBRFH3Wmz/FYb584aYmmqH+kWljh33VcwYpRNNQ0plWzDJWZJeLzYm43rlYb63ji4xueyVy6lBvLA==" workbookSaltValue="tPG+CT2wGY3N7eRBgvmrzg==" workbookSpinCount="100000" lockStructure="1"/>
  <bookViews>
    <workbookView xWindow="0" yWindow="0" windowWidth="22665" windowHeight="9720"/>
  </bookViews>
  <sheets>
    <sheet name="入力用" sheetId="1" r:id="rId1"/>
    <sheet name="①印刷用" sheetId="2" r:id="rId2"/>
    <sheet name="②申請日時" sheetId="3" r:id="rId3"/>
    <sheet name="祝日" sheetId="4" state="hidden" r:id="rId4"/>
    <sheet name="中止期間" sheetId="5" state="hidden" r:id="rId5"/>
    <sheet name="カレンダー" sheetId="6" state="hidden" r:id="rId6"/>
  </sheets>
  <definedNames>
    <definedName name="daygrid" localSheetId="2">②申請日時!days+②申請日時!週間*7</definedName>
    <definedName name="daygrid" localSheetId="5">カレンダー!days+カレンダー!週間*7</definedName>
    <definedName name="daygrid">days+週間*7</definedName>
    <definedName name="daypattern" localSheetId="2">{1,1,2,2,3,3,4,4,5,5,6,6,7}</definedName>
    <definedName name="daypattern" localSheetId="5">{1,1,2,2,3,3,4,4,5,5,6,6,7}</definedName>
    <definedName name="daypattern">{1,1,2,2,3,3,4,4,5,5,6,6,7}</definedName>
    <definedName name="days" localSheetId="2">{0,1,2,3,4,5,6}</definedName>
    <definedName name="days" localSheetId="5">{0,1,2,3,4,5,6}</definedName>
    <definedName name="days">{0,1,2,3,4,5,6}</definedName>
    <definedName name="months" localSheetId="2">{"1 月","2 月","3 月","4 月","5 月","6 月","7 月","8 月","9 月","10 月","11 月","12 月"}</definedName>
    <definedName name="months" localSheetId="5">{"1 月","2 月","3 月","4 月","5 月","6 月","7 月","8 月","9 月","10 月","11 月","12 月"}</definedName>
    <definedName name="months">{"1 月","2 月","3 月","4 月","5 月","6 月","7 月","8 月","9 月","10 月","11 月","12 月"}</definedName>
    <definedName name="_xlnm.Print_Area" localSheetId="1">①印刷用!$A$1:$Y$26</definedName>
    <definedName name="_xlnm.Print_Area" localSheetId="2">②申請日時!$A$1:$W$38</definedName>
    <definedName name="_xlnm.Print_Area" localSheetId="5">カレンダー!$A$1:$W$35</definedName>
    <definedName name="_xlnm.Print_Area" localSheetId="0">入力用!$A$1:$X$28</definedName>
    <definedName name="weekday_option" localSheetId="2">MATCH([0]!DayToStart,②申請日時!weekdays_reversed,0)-2</definedName>
    <definedName name="weekday_option" localSheetId="5">MATCH(DayToStart,カレンダー!weekdays_reversed,0)-2</definedName>
    <definedName name="weekday_option">MATCH(DayToStart,weekdays_reversed,0)-2</definedName>
    <definedName name="weekdays" localSheetId="2">{"月曜日","火曜日","水曜日","木曜日","金曜日","土曜日","日曜日"}</definedName>
    <definedName name="weekdays" localSheetId="5">{"月曜日","火曜日","水曜日","木曜日","金曜日","土曜日","日曜日"}</definedName>
    <definedName name="weekdays">{"月曜日","火曜日","水曜日","木曜日","金曜日","土曜日","日曜日"}</definedName>
    <definedName name="weekdays_reversed" localSheetId="2">{"日曜日","土曜日","金曜日","木曜日","水曜日","火曜日","月曜日"}</definedName>
    <definedName name="weekdays_reversed" localSheetId="5">{"日曜日","土曜日","金曜日","木曜日","水曜日","火曜日","月曜日"}</definedName>
    <definedName name="weekdays_reversed">{"日曜日","土曜日","金曜日","木曜日","水曜日","火曜日","月曜日"}</definedName>
    <definedName name="週間" localSheetId="2">{0;1;2;3;4;5;6}</definedName>
    <definedName name="週間" localSheetId="5">{0;1;2;3;4;5;6}</definedName>
    <definedName name="週間">{0;1;2;3;4;5;6}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R25" i="3" l="1"/>
  <c r="O27" i="3" s="1"/>
  <c r="P27" i="3" s="1"/>
  <c r="Q27" i="3" s="1"/>
  <c r="R27" i="3" s="1"/>
  <c r="S27" i="3" s="1"/>
  <c r="T27" i="3" s="1"/>
  <c r="N28" i="3" s="1"/>
  <c r="O28" i="3" s="1"/>
  <c r="P28" i="3" s="1"/>
  <c r="Q28" i="3" s="1"/>
  <c r="R28" i="3" s="1"/>
  <c r="S28" i="3" s="1"/>
  <c r="T28" i="3" s="1"/>
  <c r="N29" i="3" s="1"/>
  <c r="O29" i="3" s="1"/>
  <c r="P29" i="3" s="1"/>
  <c r="Q29" i="3" s="1"/>
  <c r="R29" i="3" s="1"/>
  <c r="S29" i="3" s="1"/>
  <c r="T29" i="3" s="1"/>
  <c r="N30" i="3" s="1"/>
  <c r="O30" i="3" s="1"/>
  <c r="P30" i="3" s="1"/>
  <c r="Q30" i="3" s="1"/>
  <c r="R30" i="3" s="1"/>
  <c r="S30" i="3" s="1"/>
  <c r="T30" i="3" s="1"/>
  <c r="N31" i="3" s="1"/>
  <c r="O31" i="3" s="1"/>
  <c r="P31" i="3" s="1"/>
  <c r="Q31" i="3" s="1"/>
  <c r="R31" i="3" s="1"/>
  <c r="S31" i="3" s="1"/>
  <c r="T31" i="3" s="1"/>
  <c r="N32" i="3" s="1"/>
  <c r="O32" i="3" s="1"/>
  <c r="P32" i="3" s="1"/>
  <c r="Q32" i="3" s="1"/>
  <c r="R32" i="3" s="1"/>
  <c r="S32" i="3" s="1"/>
  <c r="T32" i="3" s="1"/>
  <c r="G25" i="3"/>
  <c r="C27" i="3" s="1"/>
  <c r="H27" i="3" s="1"/>
  <c r="I27" i="3" s="1"/>
  <c r="C28" i="3" s="1"/>
  <c r="D28" i="3" s="1"/>
  <c r="E28" i="3" s="1"/>
  <c r="F28" i="3" s="1"/>
  <c r="G28" i="3" s="1"/>
  <c r="H28" i="3" s="1"/>
  <c r="I28" i="3" s="1"/>
  <c r="C29" i="3" s="1"/>
  <c r="D29" i="3" s="1"/>
  <c r="E29" i="3" s="1"/>
  <c r="F29" i="3" s="1"/>
  <c r="G29" i="3" s="1"/>
  <c r="H29" i="3" s="1"/>
  <c r="I29" i="3" s="1"/>
  <c r="C30" i="3" s="1"/>
  <c r="D30" i="3" s="1"/>
  <c r="E30" i="3" s="1"/>
  <c r="F30" i="3" s="1"/>
  <c r="G30" i="3" s="1"/>
  <c r="H30" i="3" s="1"/>
  <c r="I30" i="3" s="1"/>
  <c r="C31" i="3" s="1"/>
  <c r="D31" i="3" s="1"/>
  <c r="E31" i="3" s="1"/>
  <c r="F31" i="3" s="1"/>
  <c r="G31" i="3" s="1"/>
  <c r="H31" i="3" s="1"/>
  <c r="I31" i="3" s="1"/>
  <c r="C32" i="3" s="1"/>
  <c r="D32" i="3" s="1"/>
  <c r="E32" i="3" s="1"/>
  <c r="F32" i="3" s="1"/>
  <c r="G32" i="3" s="1"/>
  <c r="H32" i="3" s="1"/>
  <c r="I32" i="3" s="1"/>
  <c r="R14" i="3"/>
  <c r="N16" i="3" s="1"/>
  <c r="P16" i="3" s="1"/>
  <c r="Q16" i="3" s="1"/>
  <c r="R16" i="3" s="1"/>
  <c r="S16" i="3" s="1"/>
  <c r="T16" i="3" s="1"/>
  <c r="N17" i="3" s="1"/>
  <c r="O17" i="3" s="1"/>
  <c r="P17" i="3" s="1"/>
  <c r="Q17" i="3" s="1"/>
  <c r="R17" i="3" s="1"/>
  <c r="S17" i="3" s="1"/>
  <c r="T17" i="3" s="1"/>
  <c r="N18" i="3" s="1"/>
  <c r="O18" i="3" s="1"/>
  <c r="P18" i="3" s="1"/>
  <c r="Q18" i="3" s="1"/>
  <c r="R18" i="3" s="1"/>
  <c r="S18" i="3" s="1"/>
  <c r="T18" i="3" s="1"/>
  <c r="N19" i="3" s="1"/>
  <c r="O19" i="3" s="1"/>
  <c r="P19" i="3" s="1"/>
  <c r="Q19" i="3" s="1"/>
  <c r="R19" i="3" s="1"/>
  <c r="S19" i="3" s="1"/>
  <c r="T19" i="3" s="1"/>
  <c r="N20" i="3" s="1"/>
  <c r="O20" i="3" s="1"/>
  <c r="P20" i="3" s="1"/>
  <c r="Q20" i="3" s="1"/>
  <c r="R20" i="3" s="1"/>
  <c r="S20" i="3" s="1"/>
  <c r="T20" i="3" s="1"/>
  <c r="N21" i="3" s="1"/>
  <c r="O21" i="3" s="1"/>
  <c r="P21" i="3" s="1"/>
  <c r="Q21" i="3" s="1"/>
  <c r="R21" i="3" s="1"/>
  <c r="S21" i="3" s="1"/>
  <c r="T21" i="3" s="1"/>
  <c r="G14" i="3"/>
  <c r="C16" i="3" s="1"/>
  <c r="D16" i="3" s="1"/>
  <c r="E16" i="3" s="1"/>
  <c r="C17" i="3" s="1"/>
  <c r="D17" i="3" s="1"/>
  <c r="E17" i="3" s="1"/>
  <c r="F17" i="3" s="1"/>
  <c r="G17" i="3" s="1"/>
  <c r="H17" i="3" s="1"/>
  <c r="I17" i="3" s="1"/>
  <c r="C18" i="3" s="1"/>
  <c r="D18" i="3" s="1"/>
  <c r="E18" i="3" s="1"/>
  <c r="F18" i="3" s="1"/>
  <c r="G18" i="3" s="1"/>
  <c r="H18" i="3" s="1"/>
  <c r="I18" i="3" s="1"/>
  <c r="C19" i="3" s="1"/>
  <c r="D19" i="3" s="1"/>
  <c r="E19" i="3" s="1"/>
  <c r="F19" i="3" s="1"/>
  <c r="G19" i="3" s="1"/>
  <c r="H19" i="3" s="1"/>
  <c r="I19" i="3" s="1"/>
  <c r="C20" i="3" s="1"/>
  <c r="D20" i="3" s="1"/>
  <c r="E20" i="3" s="1"/>
  <c r="F20" i="3" s="1"/>
  <c r="G20" i="3" s="1"/>
  <c r="H20" i="3" s="1"/>
  <c r="I20" i="3" s="1"/>
  <c r="C21" i="3" s="1"/>
  <c r="D21" i="3" s="1"/>
  <c r="E21" i="3" s="1"/>
  <c r="F21" i="3" s="1"/>
  <c r="G21" i="3" s="1"/>
  <c r="H21" i="3" s="1"/>
  <c r="I21" i="3" s="1"/>
  <c r="AC5" i="6" l="1"/>
  <c r="AC8" i="6" l="1"/>
  <c r="AT22" i="1" l="1"/>
  <c r="K17" i="1" l="1"/>
  <c r="K16" i="1"/>
  <c r="V26" i="2" l="1"/>
  <c r="N26" i="2"/>
  <c r="G26" i="2"/>
  <c r="W25" i="2"/>
  <c r="P25" i="2"/>
  <c r="I25" i="2"/>
  <c r="W14" i="2"/>
  <c r="U14" i="2"/>
  <c r="R14" i="2"/>
  <c r="P14" i="2"/>
  <c r="L15" i="2"/>
  <c r="I15" i="2"/>
  <c r="G15" i="2"/>
  <c r="E15" i="2"/>
  <c r="L14" i="2"/>
  <c r="I14" i="2"/>
  <c r="G14" i="2"/>
  <c r="E14" i="2"/>
  <c r="E13" i="2"/>
  <c r="H11" i="2"/>
  <c r="W4" i="2"/>
  <c r="T4" i="2"/>
  <c r="Q4" i="2"/>
  <c r="C5" i="3" l="1"/>
  <c r="L6" i="3"/>
  <c r="R6" i="3"/>
  <c r="C6" i="3"/>
  <c r="U28" i="6"/>
  <c r="Q30" i="6" s="1"/>
  <c r="R30" i="6" s="1"/>
  <c r="S30" i="6" s="1"/>
  <c r="T30" i="6" s="1"/>
  <c r="U30" i="6" s="1"/>
  <c r="V30" i="6" s="1"/>
  <c r="W30" i="6" s="1"/>
  <c r="Q31" i="6" s="1"/>
  <c r="R31" i="6" s="1"/>
  <c r="S31" i="6" s="1"/>
  <c r="T31" i="6" s="1"/>
  <c r="U31" i="6" s="1"/>
  <c r="V31" i="6" s="1"/>
  <c r="W31" i="6" s="1"/>
  <c r="Q32" i="6" s="1"/>
  <c r="R32" i="6" s="1"/>
  <c r="S32" i="6" s="1"/>
  <c r="T32" i="6" s="1"/>
  <c r="U32" i="6" s="1"/>
  <c r="V32" i="6" s="1"/>
  <c r="W32" i="6" s="1"/>
  <c r="Q33" i="6" s="1"/>
  <c r="R33" i="6" s="1"/>
  <c r="S33" i="6" s="1"/>
  <c r="T33" i="6" s="1"/>
  <c r="U33" i="6" s="1"/>
  <c r="V33" i="6" s="1"/>
  <c r="W33" i="6" s="1"/>
  <c r="Q34" i="6" s="1"/>
  <c r="R34" i="6" s="1"/>
  <c r="S34" i="6" s="1"/>
  <c r="T34" i="6" s="1"/>
  <c r="U34" i="6" s="1"/>
  <c r="V34" i="6" s="1"/>
  <c r="W34" i="6" s="1"/>
  <c r="Q35" i="6" s="1"/>
  <c r="R35" i="6" s="1"/>
  <c r="S35" i="6" s="1"/>
  <c r="T35" i="6" s="1"/>
  <c r="U35" i="6" s="1"/>
  <c r="V35" i="6" s="1"/>
  <c r="W35" i="6" s="1"/>
  <c r="M28" i="6"/>
  <c r="I30" i="6" s="1"/>
  <c r="J30" i="6" s="1"/>
  <c r="K30" i="6" s="1"/>
  <c r="L30" i="6" s="1"/>
  <c r="M30" i="6" s="1"/>
  <c r="N30" i="6" s="1"/>
  <c r="O30" i="6" s="1"/>
  <c r="I31" i="6" s="1"/>
  <c r="J31" i="6" s="1"/>
  <c r="K31" i="6" s="1"/>
  <c r="L31" i="6" s="1"/>
  <c r="M31" i="6" s="1"/>
  <c r="N31" i="6" s="1"/>
  <c r="O31" i="6" s="1"/>
  <c r="I32" i="6" s="1"/>
  <c r="J32" i="6" s="1"/>
  <c r="K32" i="6" s="1"/>
  <c r="L32" i="6" s="1"/>
  <c r="M32" i="6" s="1"/>
  <c r="N32" i="6" s="1"/>
  <c r="O32" i="6" s="1"/>
  <c r="I33" i="6" s="1"/>
  <c r="J33" i="6" s="1"/>
  <c r="K33" i="6" s="1"/>
  <c r="L33" i="6" s="1"/>
  <c r="M33" i="6" s="1"/>
  <c r="N33" i="6" s="1"/>
  <c r="O33" i="6" s="1"/>
  <c r="I34" i="6" s="1"/>
  <c r="J34" i="6" s="1"/>
  <c r="K34" i="6" s="1"/>
  <c r="L34" i="6" s="1"/>
  <c r="M34" i="6" s="1"/>
  <c r="N34" i="6" s="1"/>
  <c r="O34" i="6" s="1"/>
  <c r="I35" i="6" s="1"/>
  <c r="J35" i="6" s="1"/>
  <c r="K35" i="6" s="1"/>
  <c r="L35" i="6" s="1"/>
  <c r="M35" i="6" s="1"/>
  <c r="N35" i="6" s="1"/>
  <c r="O35" i="6" s="1"/>
  <c r="E28" i="6"/>
  <c r="A30" i="6" s="1"/>
  <c r="B30" i="6" s="1"/>
  <c r="C30" i="6" s="1"/>
  <c r="D30" i="6" s="1"/>
  <c r="E30" i="6" s="1"/>
  <c r="F30" i="6" s="1"/>
  <c r="G30" i="6" s="1"/>
  <c r="A31" i="6" s="1"/>
  <c r="B31" i="6" s="1"/>
  <c r="C31" i="6" s="1"/>
  <c r="D31" i="6" s="1"/>
  <c r="E31" i="6" s="1"/>
  <c r="F31" i="6" s="1"/>
  <c r="G31" i="6" s="1"/>
  <c r="A32" i="6" s="1"/>
  <c r="B32" i="6" s="1"/>
  <c r="C32" i="6" s="1"/>
  <c r="D32" i="6" s="1"/>
  <c r="E32" i="6" s="1"/>
  <c r="F32" i="6" s="1"/>
  <c r="G32" i="6" s="1"/>
  <c r="A33" i="6" s="1"/>
  <c r="B33" i="6" s="1"/>
  <c r="C33" i="6" s="1"/>
  <c r="D33" i="6" s="1"/>
  <c r="E33" i="6" s="1"/>
  <c r="F33" i="6" s="1"/>
  <c r="G33" i="6" s="1"/>
  <c r="A34" i="6" s="1"/>
  <c r="B34" i="6" s="1"/>
  <c r="C34" i="6" s="1"/>
  <c r="D34" i="6" s="1"/>
  <c r="E34" i="6" s="1"/>
  <c r="F34" i="6" s="1"/>
  <c r="G34" i="6" s="1"/>
  <c r="A35" i="6" s="1"/>
  <c r="B35" i="6" s="1"/>
  <c r="C35" i="6" s="1"/>
  <c r="D35" i="6" s="1"/>
  <c r="E35" i="6" s="1"/>
  <c r="F35" i="6" s="1"/>
  <c r="G35" i="6" s="1"/>
  <c r="U19" i="6"/>
  <c r="Q21" i="6" s="1"/>
  <c r="R21" i="6" s="1"/>
  <c r="S21" i="6" s="1"/>
  <c r="T21" i="6" s="1"/>
  <c r="U21" i="6" s="1"/>
  <c r="V21" i="6" s="1"/>
  <c r="W21" i="6" s="1"/>
  <c r="Q22" i="6" s="1"/>
  <c r="R22" i="6" s="1"/>
  <c r="S22" i="6" s="1"/>
  <c r="T22" i="6" s="1"/>
  <c r="U22" i="6" s="1"/>
  <c r="V22" i="6" s="1"/>
  <c r="W22" i="6" s="1"/>
  <c r="Q23" i="6" s="1"/>
  <c r="R23" i="6" s="1"/>
  <c r="S23" i="6" s="1"/>
  <c r="T23" i="6" s="1"/>
  <c r="U23" i="6" s="1"/>
  <c r="V23" i="6" s="1"/>
  <c r="W23" i="6" s="1"/>
  <c r="Q24" i="6" s="1"/>
  <c r="R24" i="6" s="1"/>
  <c r="S24" i="6" s="1"/>
  <c r="T24" i="6" s="1"/>
  <c r="U24" i="6" s="1"/>
  <c r="V24" i="6" s="1"/>
  <c r="W24" i="6" s="1"/>
  <c r="Q25" i="6" s="1"/>
  <c r="R25" i="6" s="1"/>
  <c r="S25" i="6" s="1"/>
  <c r="T25" i="6" s="1"/>
  <c r="U25" i="6" s="1"/>
  <c r="V25" i="6" s="1"/>
  <c r="W25" i="6" s="1"/>
  <c r="Q26" i="6" s="1"/>
  <c r="R26" i="6" s="1"/>
  <c r="S26" i="6" s="1"/>
  <c r="T26" i="6" s="1"/>
  <c r="U26" i="6" s="1"/>
  <c r="V26" i="6" s="1"/>
  <c r="W26" i="6" s="1"/>
  <c r="M19" i="6"/>
  <c r="I21" i="6" s="1"/>
  <c r="J21" i="6" s="1"/>
  <c r="K21" i="6" s="1"/>
  <c r="L21" i="6" s="1"/>
  <c r="M21" i="6" s="1"/>
  <c r="N21" i="6" s="1"/>
  <c r="O21" i="6" s="1"/>
  <c r="I22" i="6" s="1"/>
  <c r="J22" i="6" s="1"/>
  <c r="K22" i="6" s="1"/>
  <c r="L22" i="6" s="1"/>
  <c r="M22" i="6" s="1"/>
  <c r="N22" i="6" s="1"/>
  <c r="O22" i="6" s="1"/>
  <c r="I23" i="6" s="1"/>
  <c r="J23" i="6" s="1"/>
  <c r="K23" i="6" s="1"/>
  <c r="L23" i="6" s="1"/>
  <c r="M23" i="6" s="1"/>
  <c r="N23" i="6" s="1"/>
  <c r="O23" i="6" s="1"/>
  <c r="I24" i="6" s="1"/>
  <c r="J24" i="6" s="1"/>
  <c r="K24" i="6" s="1"/>
  <c r="L24" i="6" s="1"/>
  <c r="M24" i="6" s="1"/>
  <c r="N24" i="6" s="1"/>
  <c r="O24" i="6" s="1"/>
  <c r="I25" i="6" s="1"/>
  <c r="J25" i="6" s="1"/>
  <c r="K25" i="6" s="1"/>
  <c r="L25" i="6" s="1"/>
  <c r="M25" i="6" s="1"/>
  <c r="N25" i="6" s="1"/>
  <c r="O25" i="6" s="1"/>
  <c r="I26" i="6" s="1"/>
  <c r="J26" i="6" s="1"/>
  <c r="K26" i="6" s="1"/>
  <c r="L26" i="6" s="1"/>
  <c r="M26" i="6" s="1"/>
  <c r="N26" i="6" s="1"/>
  <c r="O26" i="6" s="1"/>
  <c r="E19" i="6"/>
  <c r="A21" i="6" s="1"/>
  <c r="B21" i="6" s="1"/>
  <c r="C21" i="6" s="1"/>
  <c r="D21" i="6" s="1"/>
  <c r="E21" i="6" s="1"/>
  <c r="F21" i="6" s="1"/>
  <c r="G21" i="6" s="1"/>
  <c r="A22" i="6" s="1"/>
  <c r="B22" i="6" s="1"/>
  <c r="C22" i="6" s="1"/>
  <c r="D22" i="6" s="1"/>
  <c r="E22" i="6" s="1"/>
  <c r="F22" i="6" s="1"/>
  <c r="G22" i="6" s="1"/>
  <c r="A23" i="6" s="1"/>
  <c r="B23" i="6" s="1"/>
  <c r="C23" i="6" s="1"/>
  <c r="D23" i="6" s="1"/>
  <c r="E23" i="6" s="1"/>
  <c r="F23" i="6" s="1"/>
  <c r="G23" i="6" s="1"/>
  <c r="A24" i="6" s="1"/>
  <c r="B24" i="6" s="1"/>
  <c r="C24" i="6" s="1"/>
  <c r="D24" i="6" s="1"/>
  <c r="E24" i="6" s="1"/>
  <c r="F24" i="6" s="1"/>
  <c r="G24" i="6" s="1"/>
  <c r="A25" i="6" s="1"/>
  <c r="B25" i="6" s="1"/>
  <c r="C25" i="6" s="1"/>
  <c r="D25" i="6" s="1"/>
  <c r="E25" i="6" s="1"/>
  <c r="F25" i="6" s="1"/>
  <c r="G25" i="6" s="1"/>
  <c r="A26" i="6" s="1"/>
  <c r="B26" i="6" s="1"/>
  <c r="C26" i="6" s="1"/>
  <c r="D26" i="6" s="1"/>
  <c r="E26" i="6" s="1"/>
  <c r="F26" i="6" s="1"/>
  <c r="G26" i="6" s="1"/>
  <c r="U10" i="6"/>
  <c r="Q12" i="6" s="1"/>
  <c r="R12" i="6" s="1"/>
  <c r="S12" i="6" s="1"/>
  <c r="T12" i="6" s="1"/>
  <c r="U12" i="6" s="1"/>
  <c r="V12" i="6" s="1"/>
  <c r="W12" i="6" s="1"/>
  <c r="Q13" i="6" s="1"/>
  <c r="R13" i="6" s="1"/>
  <c r="S13" i="6" s="1"/>
  <c r="T13" i="6" s="1"/>
  <c r="U13" i="6" s="1"/>
  <c r="V13" i="6" s="1"/>
  <c r="W13" i="6" s="1"/>
  <c r="Q14" i="6" s="1"/>
  <c r="R14" i="6" s="1"/>
  <c r="S14" i="6" s="1"/>
  <c r="T14" i="6" s="1"/>
  <c r="U14" i="6" s="1"/>
  <c r="V14" i="6" s="1"/>
  <c r="W14" i="6" s="1"/>
  <c r="Q15" i="6" s="1"/>
  <c r="R15" i="6" s="1"/>
  <c r="S15" i="6" s="1"/>
  <c r="T15" i="6" s="1"/>
  <c r="U15" i="6" s="1"/>
  <c r="V15" i="6" s="1"/>
  <c r="W15" i="6" s="1"/>
  <c r="Q16" i="6" s="1"/>
  <c r="R16" i="6" s="1"/>
  <c r="S16" i="6" s="1"/>
  <c r="T16" i="6" s="1"/>
  <c r="U16" i="6" s="1"/>
  <c r="V16" i="6" s="1"/>
  <c r="W16" i="6" s="1"/>
  <c r="Q17" i="6" s="1"/>
  <c r="R17" i="6" s="1"/>
  <c r="S17" i="6" s="1"/>
  <c r="T17" i="6" s="1"/>
  <c r="U17" i="6" s="1"/>
  <c r="V17" i="6" s="1"/>
  <c r="W17" i="6" s="1"/>
  <c r="M10" i="6"/>
  <c r="I12" i="6" s="1"/>
  <c r="J12" i="6" s="1"/>
  <c r="K12" i="6" s="1"/>
  <c r="L12" i="6" s="1"/>
  <c r="M12" i="6" s="1"/>
  <c r="N12" i="6" s="1"/>
  <c r="O12" i="6" s="1"/>
  <c r="I13" i="6" s="1"/>
  <c r="J13" i="6" s="1"/>
  <c r="K13" i="6" s="1"/>
  <c r="L13" i="6" s="1"/>
  <c r="M13" i="6" s="1"/>
  <c r="N13" i="6" s="1"/>
  <c r="O13" i="6" s="1"/>
  <c r="I14" i="6" s="1"/>
  <c r="J14" i="6" s="1"/>
  <c r="K14" i="6" s="1"/>
  <c r="L14" i="6" s="1"/>
  <c r="M14" i="6" s="1"/>
  <c r="N14" i="6" s="1"/>
  <c r="O14" i="6" s="1"/>
  <c r="I15" i="6" s="1"/>
  <c r="J15" i="6" s="1"/>
  <c r="K15" i="6" s="1"/>
  <c r="L15" i="6" s="1"/>
  <c r="M15" i="6" s="1"/>
  <c r="N15" i="6" s="1"/>
  <c r="O15" i="6" s="1"/>
  <c r="I16" i="6" s="1"/>
  <c r="J16" i="6" s="1"/>
  <c r="K16" i="6" s="1"/>
  <c r="L16" i="6" s="1"/>
  <c r="M16" i="6" s="1"/>
  <c r="N16" i="6" s="1"/>
  <c r="O16" i="6" s="1"/>
  <c r="I17" i="6" s="1"/>
  <c r="J17" i="6" s="1"/>
  <c r="K17" i="6" s="1"/>
  <c r="L17" i="6" s="1"/>
  <c r="M17" i="6" s="1"/>
  <c r="N17" i="6" s="1"/>
  <c r="O17" i="6" s="1"/>
  <c r="E10" i="6"/>
  <c r="A12" i="6" s="1"/>
  <c r="B12" i="6" s="1"/>
  <c r="C12" i="6" s="1"/>
  <c r="D12" i="6" s="1"/>
  <c r="E12" i="6" s="1"/>
  <c r="F12" i="6" s="1"/>
  <c r="G12" i="6" s="1"/>
  <c r="A13" i="6" s="1"/>
  <c r="B13" i="6" s="1"/>
  <c r="C13" i="6" s="1"/>
  <c r="D13" i="6" s="1"/>
  <c r="E13" i="6" s="1"/>
  <c r="F13" i="6" s="1"/>
  <c r="G13" i="6" s="1"/>
  <c r="A14" i="6" s="1"/>
  <c r="B14" i="6" s="1"/>
  <c r="C14" i="6" s="1"/>
  <c r="D14" i="6" s="1"/>
  <c r="E14" i="6" s="1"/>
  <c r="F14" i="6" s="1"/>
  <c r="G14" i="6" s="1"/>
  <c r="A15" i="6" s="1"/>
  <c r="B15" i="6" s="1"/>
  <c r="C15" i="6" s="1"/>
  <c r="D15" i="6" s="1"/>
  <c r="E15" i="6" s="1"/>
  <c r="F15" i="6" s="1"/>
  <c r="G15" i="6" s="1"/>
  <c r="A16" i="6" s="1"/>
  <c r="B16" i="6" s="1"/>
  <c r="C16" i="6" s="1"/>
  <c r="D16" i="6" s="1"/>
  <c r="E16" i="6" s="1"/>
  <c r="F16" i="6" s="1"/>
  <c r="G16" i="6" s="1"/>
  <c r="A17" i="6" s="1"/>
  <c r="B17" i="6" s="1"/>
  <c r="C17" i="6" s="1"/>
  <c r="D17" i="6" s="1"/>
  <c r="E17" i="6" s="1"/>
  <c r="F17" i="6" s="1"/>
  <c r="G17" i="6" s="1"/>
  <c r="U1" i="6"/>
  <c r="Q3" i="6" s="1"/>
  <c r="R3" i="6" s="1"/>
  <c r="S3" i="6" s="1"/>
  <c r="T3" i="6" s="1"/>
  <c r="U3" i="6" s="1"/>
  <c r="V3" i="6" s="1"/>
  <c r="W3" i="6" s="1"/>
  <c r="Q4" i="6" s="1"/>
  <c r="R4" i="6" s="1"/>
  <c r="S4" i="6" s="1"/>
  <c r="T4" i="6" s="1"/>
  <c r="U4" i="6" s="1"/>
  <c r="V4" i="6" s="1"/>
  <c r="W4" i="6" s="1"/>
  <c r="Q5" i="6" s="1"/>
  <c r="R5" i="6" s="1"/>
  <c r="S5" i="6" s="1"/>
  <c r="T5" i="6" s="1"/>
  <c r="U5" i="6" s="1"/>
  <c r="V5" i="6" s="1"/>
  <c r="W5" i="6" s="1"/>
  <c r="Q6" i="6" s="1"/>
  <c r="R6" i="6" s="1"/>
  <c r="S6" i="6" s="1"/>
  <c r="T6" i="6" s="1"/>
  <c r="U6" i="6" s="1"/>
  <c r="V6" i="6" s="1"/>
  <c r="W6" i="6" s="1"/>
  <c r="Q7" i="6" s="1"/>
  <c r="R7" i="6" s="1"/>
  <c r="S7" i="6" s="1"/>
  <c r="T7" i="6" s="1"/>
  <c r="U7" i="6" s="1"/>
  <c r="V7" i="6" s="1"/>
  <c r="W7" i="6" s="1"/>
  <c r="Q8" i="6" s="1"/>
  <c r="R8" i="6" s="1"/>
  <c r="S8" i="6" s="1"/>
  <c r="T8" i="6" s="1"/>
  <c r="U8" i="6" s="1"/>
  <c r="V8" i="6" s="1"/>
  <c r="W8" i="6" s="1"/>
  <c r="M1" i="6"/>
  <c r="I3" i="6" s="1"/>
  <c r="J3" i="6" s="1"/>
  <c r="K3" i="6" s="1"/>
  <c r="L3" i="6" s="1"/>
  <c r="M3" i="6" s="1"/>
  <c r="N3" i="6" s="1"/>
  <c r="O3" i="6" s="1"/>
  <c r="I4" i="6" s="1"/>
  <c r="J4" i="6" s="1"/>
  <c r="K4" i="6" s="1"/>
  <c r="L4" i="6" s="1"/>
  <c r="M4" i="6" s="1"/>
  <c r="N4" i="6" s="1"/>
  <c r="O4" i="6" s="1"/>
  <c r="I5" i="6" s="1"/>
  <c r="J5" i="6" s="1"/>
  <c r="K5" i="6" s="1"/>
  <c r="L5" i="6" s="1"/>
  <c r="M5" i="6" s="1"/>
  <c r="N5" i="6" s="1"/>
  <c r="O5" i="6" s="1"/>
  <c r="I6" i="6" s="1"/>
  <c r="J6" i="6" s="1"/>
  <c r="K6" i="6" s="1"/>
  <c r="L6" i="6" s="1"/>
  <c r="M6" i="6" s="1"/>
  <c r="N6" i="6" s="1"/>
  <c r="O6" i="6" s="1"/>
  <c r="I7" i="6" s="1"/>
  <c r="J7" i="6" s="1"/>
  <c r="K7" i="6" s="1"/>
  <c r="L7" i="6" s="1"/>
  <c r="M7" i="6" s="1"/>
  <c r="N7" i="6" s="1"/>
  <c r="O7" i="6" s="1"/>
  <c r="I8" i="6" s="1"/>
  <c r="J8" i="6" s="1"/>
  <c r="K8" i="6" s="1"/>
  <c r="L8" i="6" s="1"/>
  <c r="M8" i="6" s="1"/>
  <c r="N8" i="6" s="1"/>
  <c r="O8" i="6" s="1"/>
  <c r="E1" i="6"/>
  <c r="A3" i="6" s="1"/>
  <c r="B3" i="6" s="1"/>
  <c r="C3" i="6" s="1"/>
  <c r="D3" i="6" s="1"/>
  <c r="E3" i="6" s="1"/>
  <c r="F3" i="6" s="1"/>
  <c r="G3" i="6" s="1"/>
  <c r="A4" i="6" s="1"/>
  <c r="B4" i="6" s="1"/>
  <c r="C4" i="6" s="1"/>
  <c r="D4" i="6" s="1"/>
  <c r="E4" i="6" s="1"/>
  <c r="F4" i="6" s="1"/>
  <c r="G4" i="6" s="1"/>
  <c r="A5" i="6" s="1"/>
  <c r="B5" i="6" s="1"/>
  <c r="C5" i="6" s="1"/>
  <c r="D5" i="6" s="1"/>
  <c r="E5" i="6" s="1"/>
  <c r="F5" i="6" s="1"/>
  <c r="G5" i="6" s="1"/>
  <c r="A6" i="6" s="1"/>
  <c r="B6" i="6" s="1"/>
  <c r="C6" i="6" s="1"/>
  <c r="D6" i="6" s="1"/>
  <c r="E6" i="6" s="1"/>
  <c r="F6" i="6" s="1"/>
  <c r="G6" i="6" s="1"/>
  <c r="A7" i="6" s="1"/>
  <c r="B7" i="6" s="1"/>
  <c r="C7" i="6" s="1"/>
  <c r="D7" i="6" s="1"/>
  <c r="E7" i="6" s="1"/>
  <c r="F7" i="6" s="1"/>
  <c r="G7" i="6" s="1"/>
  <c r="A8" i="6" s="1"/>
  <c r="B8" i="6" s="1"/>
  <c r="C8" i="6" s="1"/>
  <c r="D8" i="6" s="1"/>
  <c r="E8" i="6" s="1"/>
  <c r="F8" i="6" s="1"/>
  <c r="G8" i="6" s="1"/>
  <c r="S12" i="2" l="1"/>
  <c r="H19" i="2"/>
  <c r="E19" i="2"/>
  <c r="H18" i="2"/>
  <c r="E18" i="2"/>
  <c r="H22" i="2"/>
  <c r="E22" i="2"/>
  <c r="E21" i="2"/>
  <c r="H21" i="2"/>
  <c r="AT24" i="1"/>
  <c r="AN24" i="1"/>
  <c r="AT27" i="1"/>
  <c r="I26" i="1" s="1"/>
  <c r="Q7" i="2"/>
  <c r="Q8" i="2"/>
  <c r="Q6" i="2"/>
  <c r="AT19" i="1"/>
  <c r="AN19" i="1"/>
  <c r="AN25" i="1" l="1"/>
  <c r="AN20" i="1"/>
  <c r="AN26" i="1"/>
  <c r="AN21" i="1"/>
  <c r="AN22" i="1" s="1"/>
  <c r="I22" i="1" s="1"/>
  <c r="E20" i="2" l="1"/>
  <c r="AN27" i="1"/>
  <c r="E23" i="2" s="1"/>
  <c r="P21" i="2" s="1"/>
  <c r="E24" i="2" l="1"/>
  <c r="P18" i="2"/>
  <c r="P24" i="2" s="1"/>
</calcChain>
</file>

<file path=xl/sharedStrings.xml><?xml version="1.0" encoding="utf-8"?>
<sst xmlns="http://schemas.openxmlformats.org/spreadsheetml/2006/main" count="476" uniqueCount="198">
  <si>
    <t>No.</t>
    <phoneticPr fontId="11"/>
  </si>
  <si>
    <t>学校名</t>
    <rPh sb="0" eb="2">
      <t>ガッコウ</t>
    </rPh>
    <rPh sb="2" eb="3">
      <t>メイ</t>
    </rPh>
    <phoneticPr fontId="11"/>
  </si>
  <si>
    <t>施設名</t>
  </si>
  <si>
    <t>料金</t>
  </si>
  <si>
    <t>電灯</t>
  </si>
  <si>
    <t>暖房</t>
  </si>
  <si>
    <t>住　所</t>
    <rPh sb="0" eb="1">
      <t>ジュウ</t>
    </rPh>
    <rPh sb="2" eb="3">
      <t>ショ</t>
    </rPh>
    <phoneticPr fontId="11"/>
  </si>
  <si>
    <t>忍路中央小</t>
    <rPh sb="0" eb="2">
      <t>オショロ</t>
    </rPh>
    <rPh sb="2" eb="4">
      <t>チュウオウ</t>
    </rPh>
    <rPh sb="4" eb="5">
      <t>ショウ</t>
    </rPh>
    <phoneticPr fontId="11"/>
  </si>
  <si>
    <t>屋内運動場</t>
  </si>
  <si>
    <t>バスケットボール</t>
  </si>
  <si>
    <t>団体名</t>
    <rPh sb="0" eb="1">
      <t>ダン</t>
    </rPh>
    <rPh sb="1" eb="2">
      <t>カラダ</t>
    </rPh>
    <rPh sb="2" eb="3">
      <t>メイ</t>
    </rPh>
    <phoneticPr fontId="11"/>
  </si>
  <si>
    <t>塩谷小</t>
    <rPh sb="0" eb="2">
      <t>シオヤ</t>
    </rPh>
    <phoneticPr fontId="11"/>
  </si>
  <si>
    <t>ミニバスケットボール</t>
  </si>
  <si>
    <t>氏　名</t>
    <rPh sb="0" eb="1">
      <t>シ</t>
    </rPh>
    <phoneticPr fontId="11"/>
  </si>
  <si>
    <t>高島小</t>
    <rPh sb="0" eb="2">
      <t>タカシマ</t>
    </rPh>
    <phoneticPr fontId="11"/>
  </si>
  <si>
    <t>バレーボール</t>
  </si>
  <si>
    <t>幸小</t>
    <rPh sb="0" eb="1">
      <t>サイワイ</t>
    </rPh>
    <phoneticPr fontId="11"/>
  </si>
  <si>
    <t>-</t>
  </si>
  <si>
    <t>ソフトバレーボール</t>
    <phoneticPr fontId="9"/>
  </si>
  <si>
    <t>小樽市立</t>
    <rPh sb="0" eb="4">
      <t>オタルシリツ</t>
    </rPh>
    <phoneticPr fontId="11"/>
  </si>
  <si>
    <t>学校</t>
  </si>
  <si>
    <t>長橋小</t>
    <rPh sb="0" eb="2">
      <t>ナガハシ</t>
    </rPh>
    <phoneticPr fontId="11"/>
  </si>
  <si>
    <t>バドミントン</t>
    <phoneticPr fontId="11"/>
  </si>
  <si>
    <t>手宮中央小</t>
    <rPh sb="0" eb="1">
      <t>テ</t>
    </rPh>
    <rPh sb="1" eb="2">
      <t>ミヤ</t>
    </rPh>
    <rPh sb="2" eb="4">
      <t>チュウオウ</t>
    </rPh>
    <phoneticPr fontId="11"/>
  </si>
  <si>
    <t>ミニバレー</t>
    <phoneticPr fontId="11"/>
  </si>
  <si>
    <t>種目（</t>
    <phoneticPr fontId="11"/>
  </si>
  <si>
    <t>）</t>
  </si>
  <si>
    <t>稲穂小</t>
    <rPh sb="0" eb="2">
      <t>イナホ</t>
    </rPh>
    <phoneticPr fontId="11"/>
  </si>
  <si>
    <t>卓球</t>
    <rPh sb="0" eb="2">
      <t>タッキュウ</t>
    </rPh>
    <phoneticPr fontId="9"/>
  </si>
  <si>
    <t>花園小</t>
    <rPh sb="0" eb="2">
      <t>ハナゾノ</t>
    </rPh>
    <phoneticPr fontId="11"/>
  </si>
  <si>
    <t>剣道</t>
    <rPh sb="0" eb="2">
      <t>ケンドウ</t>
    </rPh>
    <phoneticPr fontId="8"/>
  </si>
  <si>
    <t>（</t>
  </si>
  <si>
    <t>曜日）から</t>
    <rPh sb="0" eb="2">
      <t>ヨウビ</t>
    </rPh>
    <phoneticPr fontId="11"/>
  </si>
  <si>
    <t>:</t>
    <phoneticPr fontId="11"/>
  </si>
  <si>
    <t>~</t>
    <phoneticPr fontId="11"/>
  </si>
  <si>
    <t>山の手小</t>
    <rPh sb="0" eb="1">
      <t>ヤマ</t>
    </rPh>
    <rPh sb="2" eb="3">
      <t>テ</t>
    </rPh>
    <phoneticPr fontId="11"/>
  </si>
  <si>
    <t>空手</t>
  </si>
  <si>
    <t>曜日）まで</t>
    <rPh sb="0" eb="2">
      <t>ヨウビ</t>
    </rPh>
    <phoneticPr fontId="11"/>
  </si>
  <si>
    <t>奥沢小</t>
    <rPh sb="0" eb="2">
      <t>オクサワ</t>
    </rPh>
    <phoneticPr fontId="11"/>
  </si>
  <si>
    <t>柔道</t>
    <rPh sb="0" eb="2">
      <t>ジュウドウ</t>
    </rPh>
    <phoneticPr fontId="8"/>
  </si>
  <si>
    <t>潮見台小</t>
    <rPh sb="0" eb="3">
      <t>シオミダイ</t>
    </rPh>
    <phoneticPr fontId="11"/>
  </si>
  <si>
    <t xml:space="preserve">フットサル
</t>
    <phoneticPr fontId="8"/>
  </si>
  <si>
    <t>(シュート練習は不可)</t>
    <phoneticPr fontId="11"/>
  </si>
  <si>
    <t>施設区分</t>
    <rPh sb="0" eb="2">
      <t>シセツ</t>
    </rPh>
    <rPh sb="2" eb="4">
      <t>クブン</t>
    </rPh>
    <phoneticPr fontId="11"/>
  </si>
  <si>
    <t>屋  内  運  動  場</t>
    <rPh sb="0" eb="1">
      <t>ヤ</t>
    </rPh>
    <rPh sb="3" eb="4">
      <t>ナイ</t>
    </rPh>
    <rPh sb="6" eb="7">
      <t>ウン</t>
    </rPh>
    <rPh sb="9" eb="10">
      <t>ドウ</t>
    </rPh>
    <rPh sb="12" eb="13">
      <t>ジョウ</t>
    </rPh>
    <phoneticPr fontId="11"/>
  </si>
  <si>
    <t>小体育室</t>
  </si>
  <si>
    <t xml:space="preserve">トレーニング
</t>
    <phoneticPr fontId="8"/>
  </si>
  <si>
    <t>(野球ボールは使用不可)</t>
    <phoneticPr fontId="11"/>
  </si>
  <si>
    <t>使用区分</t>
    <rPh sb="0" eb="2">
      <t>シヨウ</t>
    </rPh>
    <rPh sb="2" eb="4">
      <t>クブン</t>
    </rPh>
    <phoneticPr fontId="11"/>
  </si>
  <si>
    <t>小    体   育    室</t>
    <rPh sb="0" eb="1">
      <t>ショウ</t>
    </rPh>
    <rPh sb="5" eb="6">
      <t>カラダ</t>
    </rPh>
    <rPh sb="9" eb="10">
      <t>イク</t>
    </rPh>
    <rPh sb="14" eb="15">
      <t>シツ</t>
    </rPh>
    <phoneticPr fontId="11"/>
  </si>
  <si>
    <t>桜小</t>
    <rPh sb="0" eb="1">
      <t>サクラ</t>
    </rPh>
    <phoneticPr fontId="11"/>
  </si>
  <si>
    <t>ダンス</t>
  </si>
  <si>
    <t>(音響設備は使用不可)</t>
    <phoneticPr fontId="11"/>
  </si>
  <si>
    <t>電　 気</t>
    <rPh sb="0" eb="1">
      <t>デン</t>
    </rPh>
    <rPh sb="3" eb="4">
      <t>キ</t>
    </rPh>
    <phoneticPr fontId="11"/>
  </si>
  <si>
    <t>使　用
時　間</t>
    <rPh sb="0" eb="1">
      <t>シ</t>
    </rPh>
    <rPh sb="2" eb="3">
      <t>ヨウ</t>
    </rPh>
    <phoneticPr fontId="11"/>
  </si>
  <si>
    <t>望洋台小</t>
    <rPh sb="0" eb="3">
      <t>ボウヨウダイ</t>
    </rPh>
    <phoneticPr fontId="11"/>
  </si>
  <si>
    <t>硬式テニス</t>
    <rPh sb="0" eb="2">
      <t>コウシキ</t>
    </rPh>
    <phoneticPr fontId="9"/>
  </si>
  <si>
    <t>【冬期のみ】</t>
  </si>
  <si>
    <t>朝里小</t>
    <rPh sb="0" eb="2">
      <t>アサリ</t>
    </rPh>
    <phoneticPr fontId="11"/>
  </si>
  <si>
    <t>軟式(ソフト)テニス</t>
    <rPh sb="0" eb="2">
      <t>ナンシキ</t>
    </rPh>
    <phoneticPr fontId="9"/>
  </si>
  <si>
    <t>張碓小</t>
    <rPh sb="0" eb="2">
      <t>ハリウス</t>
    </rPh>
    <phoneticPr fontId="11"/>
  </si>
  <si>
    <t>桂岡小</t>
    <rPh sb="0" eb="2">
      <t>カツラオカ</t>
    </rPh>
    <phoneticPr fontId="11"/>
  </si>
  <si>
    <t>使用料</t>
    <rPh sb="0" eb="1">
      <t>ツカ</t>
    </rPh>
    <rPh sb="1" eb="2">
      <t>ヨウ</t>
    </rPh>
    <rPh sb="2" eb="3">
      <t>リョウ</t>
    </rPh>
    <phoneticPr fontId="11"/>
  </si>
  <si>
    <t>円</t>
    <rPh sb="0" eb="1">
      <t>エン</t>
    </rPh>
    <phoneticPr fontId="11"/>
  </si>
  <si>
    <t>銭函小</t>
    <rPh sb="0" eb="2">
      <t>ゼニバコ</t>
    </rPh>
    <phoneticPr fontId="11"/>
  </si>
  <si>
    <t>暖 　房</t>
    <rPh sb="0" eb="1">
      <t>ダン</t>
    </rPh>
    <rPh sb="3" eb="4">
      <t>フサ</t>
    </rPh>
    <phoneticPr fontId="11"/>
  </si>
  <si>
    <t>時</t>
    <rPh sb="0" eb="1">
      <t>ジ</t>
    </rPh>
    <phoneticPr fontId="11"/>
  </si>
  <si>
    <t>分から</t>
    <rPh sb="0" eb="1">
      <t>フン</t>
    </rPh>
    <phoneticPr fontId="11"/>
  </si>
  <si>
    <t>長橋中</t>
    <rPh sb="0" eb="2">
      <t>ナガハシ</t>
    </rPh>
    <rPh sb="2" eb="3">
      <t>チュウ</t>
    </rPh>
    <phoneticPr fontId="11"/>
  </si>
  <si>
    <t>分まで</t>
    <rPh sb="0" eb="1">
      <t>フン</t>
    </rPh>
    <phoneticPr fontId="11"/>
  </si>
  <si>
    <t>北陵中</t>
    <rPh sb="0" eb="1">
      <t>ホク</t>
    </rPh>
    <rPh sb="1" eb="2">
      <t>リョウ</t>
    </rPh>
    <rPh sb="2" eb="3">
      <t>チュウ</t>
    </rPh>
    <phoneticPr fontId="11"/>
  </si>
  <si>
    <t>菁園中</t>
    <phoneticPr fontId="11"/>
  </si>
  <si>
    <t>使 用 料 合 計</t>
    <rPh sb="0" eb="1">
      <t>ツカ</t>
    </rPh>
    <rPh sb="2" eb="3">
      <t>ヨウ</t>
    </rPh>
    <rPh sb="4" eb="5">
      <t>リョウ</t>
    </rPh>
    <rPh sb="6" eb="7">
      <t>ゴウ</t>
    </rPh>
    <rPh sb="8" eb="9">
      <t>ケイ</t>
    </rPh>
    <phoneticPr fontId="11"/>
  </si>
  <si>
    <t>円</t>
  </si>
  <si>
    <t>松ヶ枝中</t>
    <rPh sb="0" eb="3">
      <t>マツガエ</t>
    </rPh>
    <rPh sb="3" eb="4">
      <t>チュウ</t>
    </rPh>
    <phoneticPr fontId="11"/>
  </si>
  <si>
    <t>屋内運動場</t>
    <phoneticPr fontId="11"/>
  </si>
  <si>
    <t>向陽中</t>
    <rPh sb="0" eb="2">
      <t>コウヨウ</t>
    </rPh>
    <rPh sb="2" eb="3">
      <t>チュウ</t>
    </rPh>
    <phoneticPr fontId="11"/>
  </si>
  <si>
    <t>１ 一般・大学生</t>
    <rPh sb="2" eb="4">
      <t>イッパン</t>
    </rPh>
    <rPh sb="5" eb="8">
      <t>ダイガクセイ</t>
    </rPh>
    <phoneticPr fontId="11"/>
  </si>
  <si>
    <t>人</t>
    <rPh sb="0" eb="1">
      <t>ニン</t>
    </rPh>
    <phoneticPr fontId="11"/>
  </si>
  <si>
    <t>２ 高校生</t>
    <phoneticPr fontId="11"/>
  </si>
  <si>
    <t>３ 小中学生</t>
    <phoneticPr fontId="11"/>
  </si>
  <si>
    <t>桜町中</t>
    <rPh sb="0" eb="2">
      <t>サクラマチ</t>
    </rPh>
    <rPh sb="2" eb="3">
      <t>チュウ</t>
    </rPh>
    <phoneticPr fontId="11"/>
  </si>
  <si>
    <t xml:space="preserve"> 氏名</t>
    <rPh sb="1" eb="3">
      <t>シメイ</t>
    </rPh>
    <phoneticPr fontId="11"/>
  </si>
  <si>
    <t>住所</t>
    <rPh sb="0" eb="2">
      <t>ジュウショ</t>
    </rPh>
    <phoneticPr fontId="11"/>
  </si>
  <si>
    <t>TEL</t>
  </si>
  <si>
    <t>望洋台中</t>
    <rPh sb="0" eb="2">
      <t>ボウヨウ</t>
    </rPh>
    <rPh sb="2" eb="3">
      <t>ダイ</t>
    </rPh>
    <rPh sb="3" eb="4">
      <t>チュウ</t>
    </rPh>
    <phoneticPr fontId="11"/>
  </si>
  <si>
    <t>朝里中</t>
    <rPh sb="0" eb="2">
      <t>アサリ</t>
    </rPh>
    <phoneticPr fontId="11"/>
  </si>
  <si>
    <t>銭函中</t>
    <rPh sb="0" eb="2">
      <t>ゼニバコ</t>
    </rPh>
    <rPh sb="2" eb="3">
      <t>チュウ</t>
    </rPh>
    <phoneticPr fontId="11"/>
  </si>
  <si>
    <t>小樽市立学校施設開放事業使用申請書</t>
    <rPh sb="0" eb="4">
      <t>オタルシリツ</t>
    </rPh>
    <rPh sb="4" eb="6">
      <t>ガッコウ</t>
    </rPh>
    <rPh sb="6" eb="8">
      <t>シセツ</t>
    </rPh>
    <rPh sb="8" eb="10">
      <t>カイホウ</t>
    </rPh>
    <rPh sb="10" eb="12">
      <t>ジギョウ</t>
    </rPh>
    <rPh sb="12" eb="14">
      <t>シヨウ</t>
    </rPh>
    <rPh sb="14" eb="17">
      <t>シンセイショ</t>
    </rPh>
    <phoneticPr fontId="11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</si>
  <si>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</si>
  <si>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</si>
  <si>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ヒ</t>
    </rPh>
    <phoneticPr fontId="11"/>
  </si>
  <si>
    <t>小樽市教育委員会　様</t>
    <rPh sb="0" eb="3">
      <t>オタルシ</t>
    </rPh>
    <rPh sb="3" eb="5">
      <t>キョウイク</t>
    </rPh>
    <rPh sb="5" eb="8">
      <t>イインカイ</t>
    </rPh>
    <rPh sb="9" eb="10">
      <t>サマ</t>
    </rPh>
    <phoneticPr fontId="11"/>
  </si>
  <si>
    <t>申請者</t>
    <rPh sb="0" eb="2">
      <t>シンセイ</t>
    </rPh>
    <rPh sb="2" eb="3">
      <t>シャ</t>
    </rPh>
    <phoneticPr fontId="11"/>
  </si>
  <si>
    <t>下記のとおり使用したいので申請します。</t>
    <rPh sb="0" eb="2">
      <t>カキ</t>
    </rPh>
    <rPh sb="6" eb="8">
      <t>シヨウ</t>
    </rPh>
    <rPh sb="13" eb="15">
      <t>シンセイ</t>
    </rPh>
    <phoneticPr fontId="11"/>
  </si>
  <si>
    <t>使用学校名</t>
    <rPh sb="0" eb="2">
      <t>シヨウ</t>
    </rPh>
    <rPh sb="2" eb="4">
      <t>ガッコウ</t>
    </rPh>
    <rPh sb="4" eb="5">
      <t>メイ</t>
    </rPh>
    <phoneticPr fontId="11"/>
  </si>
  <si>
    <t>使 用 目 的</t>
    <rPh sb="0" eb="1">
      <t>シ</t>
    </rPh>
    <rPh sb="2" eb="3">
      <t>ヨウ</t>
    </rPh>
    <rPh sb="4" eb="5">
      <t>メ</t>
    </rPh>
    <rPh sb="6" eb="7">
      <t>マト</t>
    </rPh>
    <phoneticPr fontId="11"/>
  </si>
  <si>
    <t>ス ポ ー ツ 活動</t>
    <rPh sb="8" eb="10">
      <t>カツドウ</t>
    </rPh>
    <phoneticPr fontId="11"/>
  </si>
  <si>
    <t>使 用 施 設</t>
    <rPh sb="0" eb="1">
      <t>シ</t>
    </rPh>
    <rPh sb="2" eb="3">
      <t>ヨウ</t>
    </rPh>
    <rPh sb="4" eb="5">
      <t>シ</t>
    </rPh>
    <rPh sb="6" eb="7">
      <t>セツ</t>
    </rPh>
    <phoneticPr fontId="11"/>
  </si>
  <si>
    <t>使 用 日 時</t>
    <rPh sb="0" eb="1">
      <t>ツカ</t>
    </rPh>
    <rPh sb="2" eb="3">
      <t>ヨウ</t>
    </rPh>
    <rPh sb="4" eb="5">
      <t>ヒ</t>
    </rPh>
    <rPh sb="6" eb="7">
      <t>ジ</t>
    </rPh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</si>
  <si>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</si>
  <si>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</si>
  <si>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t>校　　  　　　舎</t>
    <rPh sb="0" eb="1">
      <t>コウ</t>
    </rPh>
    <rPh sb="8" eb="9">
      <t>シャ</t>
    </rPh>
    <phoneticPr fontId="11"/>
  </si>
  <si>
    <t>使　用　料　計</t>
    <rPh sb="0" eb="1">
      <t>ツカ</t>
    </rPh>
    <rPh sb="2" eb="3">
      <t>ヨウ</t>
    </rPh>
    <rPh sb="4" eb="5">
      <t>リョウ</t>
    </rPh>
    <rPh sb="6" eb="7">
      <t>ケイ</t>
    </rPh>
    <phoneticPr fontId="11"/>
  </si>
  <si>
    <t>（　　　　　　　室）</t>
    <rPh sb="8" eb="9">
      <t>シツ</t>
    </rPh>
    <phoneticPr fontId="11"/>
  </si>
  <si>
    <t>使用予定人員</t>
    <rPh sb="0" eb="2">
      <t>シヨウ</t>
    </rPh>
    <rPh sb="2" eb="4">
      <t>ヨテイ</t>
    </rPh>
    <rPh sb="4" eb="6">
      <t>ジンイン</t>
    </rPh>
    <phoneticPr fontId="11"/>
  </si>
  <si>
    <t>使 用 責 任 者</t>
    <rPh sb="0" eb="1">
      <t>ツカ</t>
    </rPh>
    <rPh sb="2" eb="3">
      <t>ヨウ</t>
    </rPh>
    <rPh sb="4" eb="5">
      <t>セキ</t>
    </rPh>
    <rPh sb="6" eb="7">
      <t>ニン</t>
    </rPh>
    <rPh sb="8" eb="9">
      <t>シャ</t>
    </rPh>
    <phoneticPr fontId="11"/>
  </si>
  <si>
    <t>小樽市立学校施設開放事業使用申請書　入力用シート</t>
    <rPh sb="18" eb="20">
      <t>ニュウリョク</t>
    </rPh>
    <rPh sb="20" eb="21">
      <t>ヨウ</t>
    </rPh>
    <phoneticPr fontId="11"/>
  </si>
  <si>
    <t>提出年月日</t>
    <rPh sb="0" eb="2">
      <t>テイシュツ</t>
    </rPh>
    <rPh sb="2" eb="5">
      <t>ネンガッピ</t>
    </rPh>
    <phoneticPr fontId="11"/>
  </si>
  <si>
    <r>
      <t xml:space="preserve">申請者
</t>
    </r>
    <r>
      <rPr>
        <sz val="10"/>
        <rFont val="游ゴシック"/>
        <family val="3"/>
        <charset val="128"/>
      </rPr>
      <t>(団体代表者)</t>
    </r>
    <rPh sb="0" eb="2">
      <t>シンセイ</t>
    </rPh>
    <rPh sb="2" eb="3">
      <t>シャ</t>
    </rPh>
    <rPh sb="5" eb="10">
      <t>ダンタイダイヒョウシャ</t>
    </rPh>
    <phoneticPr fontId="11"/>
  </si>
  <si>
    <t>種目</t>
    <phoneticPr fontId="11"/>
  </si>
  <si>
    <t>（プルダウンメニューから選択してください）</t>
    <rPh sb="12" eb="14">
      <t>センタク</t>
    </rPh>
    <phoneticPr fontId="11"/>
  </si>
  <si>
    <t>使用学校</t>
    <rPh sb="0" eb="2">
      <t>シヨウ</t>
    </rPh>
    <rPh sb="2" eb="4">
      <t>ガッコウ</t>
    </rPh>
    <phoneticPr fontId="11"/>
  </si>
  <si>
    <t>）から</t>
    <phoneticPr fontId="11"/>
  </si>
  <si>
    <t>）まで</t>
    <phoneticPr fontId="11"/>
  </si>
  <si>
    <r>
      <t>（右欄から選び</t>
    </r>
    <r>
      <rPr>
        <sz val="14"/>
        <color rgb="FFFF0000"/>
        <rFont val="游ゴシック"/>
        <family val="3"/>
        <charset val="128"/>
      </rPr>
      <t>番号</t>
    </r>
    <r>
      <rPr>
        <sz val="14"/>
        <rFont val="游ゴシック"/>
        <family val="3"/>
        <charset val="128"/>
      </rPr>
      <t>で入力してください）</t>
    </r>
    <rPh sb="1" eb="2">
      <t>ミギ</t>
    </rPh>
    <rPh sb="2" eb="3">
      <t>ラン</t>
    </rPh>
    <rPh sb="5" eb="6">
      <t>エラ</t>
    </rPh>
    <rPh sb="7" eb="9">
      <t>バンゴウ</t>
    </rPh>
    <rPh sb="10" eb="12">
      <t>ニュウリョク</t>
    </rPh>
    <phoneticPr fontId="11"/>
  </si>
  <si>
    <r>
      <rPr>
        <sz val="14"/>
        <color rgb="FFFF0000"/>
        <rFont val="游ゴシック"/>
        <family val="3"/>
        <charset val="128"/>
      </rPr>
      <t>【施設】</t>
    </r>
    <r>
      <rPr>
        <sz val="14"/>
        <rFont val="游ゴシック"/>
        <family val="3"/>
        <charset val="128"/>
      </rPr>
      <t xml:space="preserve">
使用日時</t>
    </r>
    <rPh sb="5" eb="7">
      <t>シヨウ</t>
    </rPh>
    <rPh sb="7" eb="9">
      <t>ニチジ</t>
    </rPh>
    <phoneticPr fontId="11"/>
  </si>
  <si>
    <r>
      <rPr>
        <sz val="14"/>
        <color rgb="FFFF0000"/>
        <rFont val="游ゴシック"/>
        <family val="3"/>
        <charset val="128"/>
      </rPr>
      <t>【電灯】</t>
    </r>
    <r>
      <rPr>
        <sz val="14"/>
        <rFont val="游ゴシック"/>
        <family val="3"/>
        <charset val="128"/>
      </rPr>
      <t xml:space="preserve">
使用時間</t>
    </r>
    <rPh sb="1" eb="3">
      <t>デントウ</t>
    </rPh>
    <rPh sb="5" eb="7">
      <t>シヨウ</t>
    </rPh>
    <rPh sb="7" eb="9">
      <t>ジカン</t>
    </rPh>
    <phoneticPr fontId="11"/>
  </si>
  <si>
    <r>
      <t>（開放時間内で、実際に使用する予定の時間を入力してください）</t>
    </r>
    <r>
      <rPr>
        <sz val="14"/>
        <color rgb="FFFF0000"/>
        <rFont val="游ゴシック"/>
        <family val="3"/>
        <charset val="128"/>
      </rPr>
      <t>【24時間表記】</t>
    </r>
    <rPh sb="1" eb="3">
      <t>カイホウ</t>
    </rPh>
    <rPh sb="3" eb="5">
      <t>ジカン</t>
    </rPh>
    <rPh sb="5" eb="6">
      <t>ナイ</t>
    </rPh>
    <rPh sb="8" eb="10">
      <t>ジッサイ</t>
    </rPh>
    <rPh sb="11" eb="13">
      <t>シヨウ</t>
    </rPh>
    <rPh sb="15" eb="17">
      <t>ヨテイ</t>
    </rPh>
    <rPh sb="18" eb="20">
      <t>ジカン</t>
    </rPh>
    <rPh sb="21" eb="23">
      <t>ニュウリョク</t>
    </rPh>
    <rPh sb="33" eb="35">
      <t>ジカン</t>
    </rPh>
    <rPh sb="35" eb="37">
      <t>ヒョウキ</t>
    </rPh>
    <phoneticPr fontId="11"/>
  </si>
  <si>
    <r>
      <t xml:space="preserve">（使用予定時間を入力してください）
</t>
    </r>
    <r>
      <rPr>
        <sz val="14"/>
        <color rgb="FFFF0000"/>
        <rFont val="游ゴシック"/>
        <family val="3"/>
        <charset val="128"/>
      </rPr>
      <t>【24時間表記】</t>
    </r>
    <phoneticPr fontId="11"/>
  </si>
  <si>
    <t>電灯使用時間</t>
    <rPh sb="0" eb="2">
      <t>デントウ</t>
    </rPh>
    <rPh sb="2" eb="4">
      <t>シヨウ</t>
    </rPh>
    <rPh sb="4" eb="6">
      <t>ジカン</t>
    </rPh>
    <phoneticPr fontId="11"/>
  </si>
  <si>
    <t>電灯使用時刻</t>
    <rPh sb="0" eb="2">
      <t>デントウ</t>
    </rPh>
    <rPh sb="2" eb="4">
      <t>シヨウ</t>
    </rPh>
    <rPh sb="4" eb="6">
      <t>ジコク</t>
    </rPh>
    <phoneticPr fontId="11"/>
  </si>
  <si>
    <t>四捨五入</t>
    <rPh sb="0" eb="4">
      <t>シシャゴニュウ</t>
    </rPh>
    <phoneticPr fontId="11"/>
  </si>
  <si>
    <t>使用料計算</t>
    <rPh sb="0" eb="3">
      <t>シヨウリョウ</t>
    </rPh>
    <rPh sb="3" eb="5">
      <t>ケイサン</t>
    </rPh>
    <phoneticPr fontId="11"/>
  </si>
  <si>
    <t>時間</t>
    <rPh sb="0" eb="2">
      <t>ジカン</t>
    </rPh>
    <phoneticPr fontId="11"/>
  </si>
  <si>
    <t>×</t>
    <phoneticPr fontId="11"/>
  </si>
  <si>
    <t>単価</t>
    <rPh sb="0" eb="2">
      <t>タンカ</t>
    </rPh>
    <phoneticPr fontId="11"/>
  </si>
  <si>
    <t>暖房使用時刻</t>
    <rPh sb="0" eb="2">
      <t>ダンボウ</t>
    </rPh>
    <rPh sb="2" eb="4">
      <t>シヨウ</t>
    </rPh>
    <rPh sb="4" eb="6">
      <t>ジコク</t>
    </rPh>
    <phoneticPr fontId="11"/>
  </si>
  <si>
    <t>暖房使用時間</t>
    <rPh sb="0" eb="2">
      <t>ダンボウ</t>
    </rPh>
    <rPh sb="2" eb="4">
      <t>シヨウ</t>
    </rPh>
    <rPh sb="4" eb="6">
      <t>ジカン</t>
    </rPh>
    <phoneticPr fontId="11"/>
  </si>
  <si>
    <t>使用予定人員</t>
    <phoneticPr fontId="11"/>
  </si>
  <si>
    <t>TEL</t>
    <phoneticPr fontId="11"/>
  </si>
  <si>
    <t>（携帯番号）</t>
    <rPh sb="1" eb="3">
      <t>ケイタイ</t>
    </rPh>
    <rPh sb="3" eb="5">
      <t>バンゴウ</t>
    </rPh>
    <phoneticPr fontId="11"/>
  </si>
  <si>
    <t>小樽市立学校施設開放事業・教育委員会庁舎附属屋内運動場開放事業　使用申請日時</t>
    <rPh sb="0" eb="2">
      <t>オタル</t>
    </rPh>
    <rPh sb="2" eb="3">
      <t>シ</t>
    </rPh>
    <rPh sb="3" eb="4">
      <t>リツ</t>
    </rPh>
    <rPh sb="4" eb="6">
      <t>ガッコウ</t>
    </rPh>
    <rPh sb="6" eb="8">
      <t>シセツ</t>
    </rPh>
    <rPh sb="8" eb="10">
      <t>カイホウ</t>
    </rPh>
    <rPh sb="10" eb="12">
      <t>ジギョウ</t>
    </rPh>
    <rPh sb="20" eb="22">
      <t>フゾク</t>
    </rPh>
    <rPh sb="32" eb="34">
      <t>シヨウ</t>
    </rPh>
    <rPh sb="34" eb="36">
      <t>シンセイ</t>
    </rPh>
    <rPh sb="36" eb="38">
      <t>ニチジ</t>
    </rPh>
    <phoneticPr fontId="11"/>
  </si>
  <si>
    <t>団体名</t>
    <rPh sb="0" eb="2">
      <t>ダンタイ</t>
    </rPh>
    <rPh sb="2" eb="3">
      <t>メイ</t>
    </rPh>
    <phoneticPr fontId="11"/>
  </si>
  <si>
    <t>学校名
施設名</t>
    <rPh sb="0" eb="2">
      <t>ガッコウ</t>
    </rPh>
    <rPh sb="2" eb="3">
      <t>メイ</t>
    </rPh>
    <rPh sb="4" eb="6">
      <t>シセツ</t>
    </rPh>
    <rPh sb="6" eb="7">
      <t>メイ</t>
    </rPh>
    <phoneticPr fontId="11"/>
  </si>
  <si>
    <t>曜日</t>
    <rPh sb="0" eb="2">
      <t>ヨウビ</t>
    </rPh>
    <phoneticPr fontId="11"/>
  </si>
  <si>
    <t>年</t>
    <rPh sb="0" eb="1">
      <t>ネン</t>
    </rPh>
    <phoneticPr fontId="27"/>
  </si>
  <si>
    <t>月</t>
    <rPh sb="0" eb="1">
      <t>ガツ</t>
    </rPh>
    <phoneticPr fontId="27"/>
  </si>
  <si>
    <t>火</t>
    <rPh sb="0" eb="1">
      <t>カ</t>
    </rPh>
    <phoneticPr fontId="11"/>
  </si>
  <si>
    <t>水</t>
    <rPh sb="0" eb="1">
      <t>スイ</t>
    </rPh>
    <phoneticPr fontId="11"/>
  </si>
  <si>
    <t>木</t>
    <rPh sb="0" eb="1">
      <t>モク</t>
    </rPh>
    <phoneticPr fontId="11"/>
  </si>
  <si>
    <t>金</t>
    <rPh sb="0" eb="1">
      <t>キン</t>
    </rPh>
    <phoneticPr fontId="11"/>
  </si>
  <si>
    <t>土</t>
    <rPh sb="0" eb="1">
      <t>ド</t>
    </rPh>
    <phoneticPr fontId="11"/>
  </si>
  <si>
    <t>国民の祝日・休日月日</t>
  </si>
  <si>
    <t>国民の祝日・休日名称</t>
  </si>
  <si>
    <t>元日</t>
  </si>
  <si>
    <t>成人の日</t>
  </si>
  <si>
    <t>建国記念の日</t>
  </si>
  <si>
    <t>春分の日</t>
  </si>
  <si>
    <t>昭和の日</t>
  </si>
  <si>
    <t>休日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</si>
  <si>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</si>
  <si>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</si>
  <si>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</si>
  <si>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</si>
  <si>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</si>
  <si>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</si>
  <si>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</si>
  <si>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</si>
  <si>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</si>
  <si>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天皇誕生日</t>
  </si>
  <si>
    <t>スポーツの日</t>
  </si>
  <si>
    <t>使用時間</t>
    <rPh sb="0" eb="2">
      <t>シヨウ</t>
    </rPh>
    <rPh sb="2" eb="4">
      <t>ジカン</t>
    </rPh>
    <phoneticPr fontId="11"/>
  </si>
  <si>
    <r>
      <t>↓希望する日に○をつけてください。
【申請1件につき使用申請書・使用申請日時を各1枚ずつ作成してください】
※</t>
    </r>
    <r>
      <rPr>
        <b/>
        <sz val="20"/>
        <rFont val="游ゴシック"/>
        <family val="3"/>
        <charset val="128"/>
        <scheme val="minor"/>
      </rPr>
      <t>中止日程は変動する可能性があります※
（中止日程が変動し、使用可能日となった場合に、使用を希望する団体は、当該日にも○を付けてください）</t>
    </r>
    <rPh sb="1" eb="3">
      <t>キボウ</t>
    </rPh>
    <rPh sb="5" eb="6">
      <t>ヒ</t>
    </rPh>
    <rPh sb="19" eb="21">
      <t>シンセイ</t>
    </rPh>
    <rPh sb="22" eb="23">
      <t>ケン</t>
    </rPh>
    <rPh sb="26" eb="28">
      <t>シヨウ</t>
    </rPh>
    <rPh sb="28" eb="30">
      <t>シンセイ</t>
    </rPh>
    <rPh sb="30" eb="31">
      <t>ショ</t>
    </rPh>
    <rPh sb="32" eb="34">
      <t>シヨウ</t>
    </rPh>
    <rPh sb="34" eb="36">
      <t>シンセイ</t>
    </rPh>
    <rPh sb="36" eb="38">
      <t>ニチジ</t>
    </rPh>
    <rPh sb="39" eb="40">
      <t>カク</t>
    </rPh>
    <rPh sb="41" eb="42">
      <t>マイ</t>
    </rPh>
    <rPh sb="44" eb="46">
      <t>サクセイ</t>
    </rPh>
    <rPh sb="55" eb="57">
      <t>チュウシ</t>
    </rPh>
    <rPh sb="57" eb="59">
      <t>ニッテイ</t>
    </rPh>
    <rPh sb="60" eb="62">
      <t>ヘンドウ</t>
    </rPh>
    <rPh sb="64" eb="67">
      <t>カノウセイ</t>
    </rPh>
    <rPh sb="75" eb="77">
      <t>チュウシ</t>
    </rPh>
    <rPh sb="77" eb="79">
      <t>ニッテイ</t>
    </rPh>
    <rPh sb="80" eb="82">
      <t>ヘンドウ</t>
    </rPh>
    <rPh sb="84" eb="86">
      <t>シヨウ</t>
    </rPh>
    <rPh sb="86" eb="88">
      <t>カノウ</t>
    </rPh>
    <rPh sb="88" eb="89">
      <t>ビ</t>
    </rPh>
    <rPh sb="93" eb="95">
      <t>バアイ</t>
    </rPh>
    <rPh sb="97" eb="99">
      <t>シヨウ</t>
    </rPh>
    <rPh sb="100" eb="102">
      <t>キボウ</t>
    </rPh>
    <rPh sb="104" eb="106">
      <t>ダンタイ</t>
    </rPh>
    <rPh sb="108" eb="110">
      <t>トウガイ</t>
    </rPh>
    <rPh sb="110" eb="111">
      <t>ビ</t>
    </rPh>
    <rPh sb="115" eb="116">
      <t>ツ</t>
    </rPh>
    <phoneticPr fontId="11"/>
  </si>
  <si>
    <r>
      <rPr>
        <sz val="14"/>
        <rFont val="游ゴシック"/>
        <family val="3"/>
        <charset val="128"/>
      </rPr>
      <t>（入力方法：</t>
    </r>
    <r>
      <rPr>
        <sz val="14"/>
        <color rgb="FFFF0000"/>
        <rFont val="游ゴシック"/>
        <family val="3"/>
        <charset val="128"/>
      </rPr>
      <t>YYYY/MM/DD</t>
    </r>
    <r>
      <rPr>
        <sz val="14"/>
        <rFont val="游ゴシック"/>
        <family val="3"/>
        <charset val="128"/>
      </rPr>
      <t>）</t>
    </r>
    <rPh sb="1" eb="3">
      <t>ニュウリョク</t>
    </rPh>
    <rPh sb="3" eb="5">
      <t>ホウホウ</t>
    </rPh>
    <phoneticPr fontId="11"/>
  </si>
  <si>
    <t>黄色セルに必要事項を入力（選択）すると、①印刷用シートに反映されます。
（団体名・使用学校・【施設】使用日時は②申請日時にも反映されます）
紙媒体で申請する場合は、①印刷用シート・②申請日時をA4サイズで印刷し、その他必要書類を添付の上、提出してください。</t>
    <rPh sb="0" eb="2">
      <t>キイロ</t>
    </rPh>
    <rPh sb="5" eb="7">
      <t>ヒツヨウ</t>
    </rPh>
    <rPh sb="7" eb="9">
      <t>ジコウ</t>
    </rPh>
    <rPh sb="10" eb="12">
      <t>ニュウリョク</t>
    </rPh>
    <rPh sb="13" eb="15">
      <t>センタク</t>
    </rPh>
    <rPh sb="21" eb="24">
      <t>インサツヨウ</t>
    </rPh>
    <rPh sb="28" eb="30">
      <t>ハンエイ</t>
    </rPh>
    <rPh sb="37" eb="39">
      <t>ダンタイ</t>
    </rPh>
    <rPh sb="39" eb="40">
      <t>メイ</t>
    </rPh>
    <rPh sb="41" eb="43">
      <t>シヨウ</t>
    </rPh>
    <rPh sb="43" eb="45">
      <t>ガッコウ</t>
    </rPh>
    <rPh sb="47" eb="49">
      <t>シセツ</t>
    </rPh>
    <rPh sb="50" eb="52">
      <t>シヨウ</t>
    </rPh>
    <rPh sb="52" eb="54">
      <t>ニチジ</t>
    </rPh>
    <rPh sb="56" eb="58">
      <t>シンセイ</t>
    </rPh>
    <rPh sb="58" eb="60">
      <t>ニチジ</t>
    </rPh>
    <rPh sb="62" eb="64">
      <t>ハンエイ</t>
    </rPh>
    <rPh sb="70" eb="71">
      <t>カミ</t>
    </rPh>
    <rPh sb="71" eb="73">
      <t>バイタイ</t>
    </rPh>
    <rPh sb="74" eb="76">
      <t>シンセイ</t>
    </rPh>
    <rPh sb="78" eb="80">
      <t>バアイ</t>
    </rPh>
    <phoneticPr fontId="11"/>
  </si>
  <si>
    <t>年度[ 冬期 ]</t>
    <rPh sb="4" eb="5">
      <t>フユ</t>
    </rPh>
    <phoneticPr fontId="11"/>
  </si>
  <si>
    <t>菁園中</t>
  </si>
  <si>
    <t>学校No.</t>
    <rPh sb="0" eb="2">
      <t>ガッコウ</t>
    </rPh>
    <phoneticPr fontId="11"/>
  </si>
  <si>
    <t>学校名</t>
    <rPh sb="0" eb="3">
      <t>ガッコウメイ</t>
    </rPh>
    <phoneticPr fontId="11"/>
  </si>
  <si>
    <t>中止日</t>
    <rPh sb="0" eb="2">
      <t>チュウシ</t>
    </rPh>
    <rPh sb="2" eb="3">
      <t>ビ</t>
    </rPh>
    <phoneticPr fontId="11"/>
  </si>
  <si>
    <t>朝里小（小体育室）</t>
    <rPh sb="0" eb="2">
      <t>アサリ3</t>
    </rPh>
    <rPh sb="4" eb="5">
      <t>ショウ</t>
    </rPh>
    <rPh sb="5" eb="8">
      <t>タイイクシツ</t>
    </rPh>
    <phoneticPr fontId="11"/>
  </si>
  <si>
    <t>潮見台小（小体育室）</t>
    <rPh sb="0" eb="3">
      <t>シオミダイ2</t>
    </rPh>
    <phoneticPr fontId="11"/>
  </si>
  <si>
    <t>中止期間（小学校）</t>
    <rPh sb="5" eb="8">
      <t>ショウガッコウ</t>
    </rPh>
    <phoneticPr fontId="20"/>
  </si>
  <si>
    <t>中止期間（中学校）</t>
    <rPh sb="5" eb="8">
      <t>チュウガッコウ</t>
    </rPh>
    <phoneticPr fontId="20"/>
  </si>
  <si>
    <t>【共通（2学期終業式～3学期始業式まで）】</t>
    <rPh sb="1" eb="3">
      <t>キョウツウ</t>
    </rPh>
    <rPh sb="5" eb="7">
      <t>ガッキ</t>
    </rPh>
    <rPh sb="7" eb="10">
      <t>シュウギョウシキ</t>
    </rPh>
    <rPh sb="12" eb="14">
      <t>ガッキ</t>
    </rPh>
    <rPh sb="14" eb="16">
      <t>シギョウ</t>
    </rPh>
    <rPh sb="16" eb="17">
      <t>シキ</t>
    </rPh>
    <phoneticPr fontId="11"/>
  </si>
  <si>
    <t>使用学校No.</t>
    <rPh sb="0" eb="2">
      <t>シヨウ</t>
    </rPh>
    <rPh sb="2" eb="4">
      <t>ガッコウ</t>
    </rPh>
    <phoneticPr fontId="11"/>
  </si>
  <si>
    <t>使用学校No.が18～26の場合は「中学校」とし、それ以外の場合は「小学校」とする</t>
    <rPh sb="0" eb="2">
      <t>シヨウ</t>
    </rPh>
    <rPh sb="2" eb="4">
      <t>ガッコウ</t>
    </rPh>
    <rPh sb="14" eb="16">
      <t>バアイ</t>
    </rPh>
    <rPh sb="18" eb="21">
      <t>チュウガッコウ</t>
    </rPh>
    <rPh sb="27" eb="29">
      <t>イガイ</t>
    </rPh>
    <rPh sb="30" eb="32">
      <t>バアイ</t>
    </rPh>
    <rPh sb="34" eb="37">
      <t>ショウガッコウ</t>
    </rPh>
    <phoneticPr fontId="11"/>
  </si>
  <si>
    <t>=IF($AC$5=1,COUNTIF(中止期間!$E$3:$E$216,A3),IF($AC$5=2,COUNTIF(中止期間!$F$3:$F$216,A3),IF($AC$5=3,COUNTIF(中止期間!$G$3:$G$216,A3),IF($AC$5=4,COUNTIF(中止期間!$H$3:$H$216,A3),IF($AC$5=5,COUNTIF(中止期間!$I$3:$I$216,A3),IF($AC$5=6,COUNTIF(中止期間!$J$3:$J$216,A3),IF($AC$5=7,COUNTIF(中止期間!$K$3:$K$216,A3),IF($AC$5=8,COUNTIF(中止期間!$L$3:$L$216,A3),IF($AC$5=9,COUNTIF(中止期間!$M$3:$M$216,A3),IF($AC$5=10,COUNTIF(中止期間!$N$3:$N$216,A3),IF($AC$5=11,COUNTIF(中止期間!$O$3:$O$216,A3),IF($AC$5=110,COUNTIF(中止期間!$P$3:$P$216,A3),IF($AC$5=12,COUNTIF(中止期間!$Q$3:$Q$216,A3),IF($AC$5=13,COUNTIF(中止期間!$R$3:$R$216,A3),IF($AC$5=14,COUNTIF(中止期間!$S$3:$S$216,A3),IF($AC$5=140,COUNTIF(中止期間!$T$3:$T$216,A3),IF($AC$5=15,COUNTIF(中止期間!$U$3:$U$216,A3),IF($AC$5=16,COUNTIF(中止期間!$V$3:$V$216,A3),IF($AC$5=17,COUNTIF(中止期間!$W$3:$W$216,A3),IF($AC$5=18,COUNTIF(中止期間!$X$3:$X$216,A3),IF($AC$5=19,COUNTIF(中止期間!$Y$3:$Y$216,A3),IF($AC$5=20,COUNTIF(中止期間!$Z$3:$Z$216,A3),IF($AC$5=21,COUNTIF(中止期間!$AA$3:$AA$216,A3),IF($AC$5=22,COUNTIF(中止期間!$AB$3:$AB$216,A3),IF($AC$5=23,COUNTIF(中止期間!$AC$3:$AC$216,A3),IF($AC$5=24,COUNTIF(中止期間!$AD$3:$AD$216,A3),IF($AC$5=25,COUNTIF(中止期間!$AE$3:$AE$216,A3),IF($AC$5=26,COUNTIF(中止期間!$AF$3:$AF$216,A3),0))))))))))))))))))))))))))))&gt;0</t>
    <phoneticPr fontId="11"/>
  </si>
  <si>
    <t>区分</t>
    <rPh sb="0" eb="2">
      <t>クブン</t>
    </rPh>
    <phoneticPr fontId="11"/>
  </si>
  <si>
    <t>=IF($AC$8="中学校",COUNTIF(中止期間!$B$3:$B$50,A3),COUNTIF(中止期間!$A$3:$A$50,A3))&gt;0</t>
    <phoneticPr fontId="11"/>
  </si>
  <si>
    <t>使用学校No.に対応する中止期間を灰色に塗りつぶす</t>
    <rPh sb="0" eb="2">
      <t>シヨウ</t>
    </rPh>
    <rPh sb="2" eb="4">
      <t>ガッコウ</t>
    </rPh>
    <rPh sb="8" eb="10">
      <t>タイオウ</t>
    </rPh>
    <rPh sb="12" eb="14">
      <t>チュウシ</t>
    </rPh>
    <rPh sb="14" eb="16">
      <t>キカン</t>
    </rPh>
    <rPh sb="17" eb="19">
      <t>ハイイロ</t>
    </rPh>
    <rPh sb="20" eb="21">
      <t>ヌ</t>
    </rPh>
    <phoneticPr fontId="11"/>
  </si>
  <si>
    <t>区分（小・中学校）での共通中止期間を黒色に塗りつぶす</t>
    <rPh sb="0" eb="2">
      <t>クブン</t>
    </rPh>
    <rPh sb="3" eb="4">
      <t>ショウ</t>
    </rPh>
    <rPh sb="5" eb="6">
      <t>チュウ</t>
    </rPh>
    <rPh sb="6" eb="8">
      <t>ガッコウ</t>
    </rPh>
    <rPh sb="11" eb="13">
      <t>キョウツウ</t>
    </rPh>
    <rPh sb="13" eb="15">
      <t>チュウシ</t>
    </rPh>
    <rPh sb="15" eb="17">
      <t>キカン</t>
    </rPh>
    <rPh sb="18" eb="20">
      <t>コクショク</t>
    </rPh>
    <rPh sb="21" eb="22">
      <t>ヌ</t>
    </rPh>
    <phoneticPr fontId="11"/>
  </si>
  <si>
    <t>条件付き書式：</t>
    <rPh sb="0" eb="3">
      <t>ジョウケンツ</t>
    </rPh>
    <rPh sb="4" eb="6">
      <t>ショシキ</t>
    </rPh>
    <phoneticPr fontId="11"/>
  </si>
  <si>
    <t>=IF(カレンダー!$AC$5=1,COUNTIF(中止期間!$E$3:$E$216,A3),IF(カレンダー!$AC$5=2,COUNTIF(中止期間!$F$3:$F$216,A3),IF(カレンダー!$AC$5=3,COUNTIF(中止期間!$G$3:$G$216,A3),IF(カレンダー!$AC$5=4,COUNTIF(中止期間!$H$3:$H$216,A3),IF(カレンダー!$AC$5=5,COUNTIF(中止期間!$I$3:$I$216,A3),IF(カレンダー!$AC$5=6,COUNTIF(中止期間!$J$3:$J$216,A3),IF(カレンダー!$AC$5=7,COUNTIF(中止期間!$K$3:$K$216,A3),IF(カレンダー!$AC$5=8,COUNTIF(中止期間!$L$3:$L$216,A3),IF(カレンダー!$AC$5=9,COUNTIF(中止期間!$M$3:$M$216,A3),IF(カレンダー!$AC$5=10,COUNTIF(中止期間!$N$3:$N$216,A3),IF(カレンダー!$AC$5=11,COUNTIF(中止期間!$O$3:$O$216,A3),IF(カレンダー!$AC$5=110,COUNTIF(中止期間!$P$3:$P$216,A3),IF(カレンダー!$AC$5=12,COUNTIF(中止期間!$Q$3:$Q$216,A3),IF(カレンダー!$AC$5=13,COUNTIF(中止期間!$R$3:$R$216,A3),IF(カレンダー!$AC$5=14,COUNTIF(中止期間!$S$3:$S$216,A3),IF(カレンダー!$AC$5=140,COUNTIF(中止期間!$T$3:$T$216,A3),IF(カレンダー!$AC$5=15,COUNTIF(中止期間!$U$3:$U$216,A3),IF(カレンダー!$AC$5=16,COUNTIF(中止期間!$V$3:$V$216,A3),IF(カレンダー!$AC$5=17,COUNTIF(中止期間!$W$3:$W$216,A3),IF(カレンダー!$AC$5=18,COUNTIF(中止期間!$X$3:$X$216,A3),IF(カレンダー!$AC$5=19,COUNTIF(中止期間!$Y$3:$Y$216,A3),IF(カレンダー!$AC$5=20,COUNTIF(中止期間!$Z$3:$Z$216,A3),IF(カレンダー!$AC$5=21,COUNTIF(中止期間!$AA$3:$AA$216,A3),IF(カレンダー!$AC$5=22,COUNTIF(中止期間!$AB$3:$AB$216,A3),IF(カレンダー!$AC$5=23,COUNTIF(中止期間!$AC$3:$AC$216,A3),IF(カレンダー!$AC$5=24,COUNTIF(中止期間!$AD$3:$AD$216,A3),IF(カレンダー!$AC$5=25,COUNTIF(中止期間!$AE$3:$AE$216,A3),IF(カレンダー!$AC$5=26,COUNTIF(中止期間!$AF$3:$AF$216,A3),0))))))))))))))))))))))))))))&gt;0</t>
    <phoneticPr fontId="11"/>
  </si>
  <si>
    <t>=IF(カレンダー!$AC$8="中学校",COUNTIF(中止期間!$B$3:$B$50,A3),COUNTIF(中止期間!$A$3:$A$50,A3))&gt;0</t>
    <phoneticPr fontId="11"/>
  </si>
  <si>
    <r>
      <rPr>
        <sz val="14"/>
        <color rgb="FFFF0000"/>
        <rFont val="游ゴシック"/>
        <family val="3"/>
        <charset val="128"/>
      </rPr>
      <t>【暖房】</t>
    </r>
    <r>
      <rPr>
        <sz val="14"/>
        <rFont val="游ゴシック"/>
        <family val="3"/>
        <charset val="128"/>
      </rPr>
      <t xml:space="preserve">
使用時間</t>
    </r>
    <rPh sb="1" eb="3">
      <t>ダンボウ</t>
    </rPh>
    <rPh sb="5" eb="7">
      <t>シヨウ</t>
    </rPh>
    <rPh sb="7" eb="9">
      <t>ジカン</t>
    </rPh>
    <phoneticPr fontId="11"/>
  </si>
  <si>
    <t>（使用団体会員名簿に登録する全員の人数を入力してください）</t>
    <rPh sb="1" eb="3">
      <t>シヨウ</t>
    </rPh>
    <rPh sb="3" eb="5">
      <t>ダンタイ</t>
    </rPh>
    <rPh sb="5" eb="7">
      <t>カイイン</t>
    </rPh>
    <rPh sb="7" eb="9">
      <t>メイボ</t>
    </rPh>
    <rPh sb="10" eb="12">
      <t>トウロク</t>
    </rPh>
    <rPh sb="14" eb="16">
      <t>ゼンイン</t>
    </rPh>
    <rPh sb="17" eb="19">
      <t>ニンズウ</t>
    </rPh>
    <rPh sb="20" eb="22">
      <t>ニュウリョク</t>
    </rPh>
    <phoneticPr fontId="11"/>
  </si>
  <si>
    <t>令和7</t>
    <rPh sb="0" eb="2">
      <t>レイワ</t>
    </rPh>
    <phoneticPr fontId="20"/>
  </si>
  <si>
    <t>文化の日</t>
    <phoneticPr fontId="11"/>
  </si>
  <si>
    <t>勤労感謝の日</t>
    <phoneticPr fontId="11"/>
  </si>
  <si>
    <t>振替休日</t>
    <rPh sb="0" eb="2">
      <t>フリカエ</t>
    </rPh>
    <rPh sb="2" eb="4">
      <t>キュウジツ</t>
    </rPh>
    <phoneticPr fontId="11"/>
  </si>
  <si>
    <t>元日</t>
    <phoneticPr fontId="11"/>
  </si>
  <si>
    <t>成人の日</t>
    <phoneticPr fontId="11"/>
  </si>
  <si>
    <t>建国記念の日</t>
    <phoneticPr fontId="11"/>
  </si>
  <si>
    <t>※花園小学校12/6、1/24、2/14、2/21、2/28の夜間は開放可</t>
    <rPh sb="1" eb="3">
      <t>ハナゾノ</t>
    </rPh>
    <rPh sb="3" eb="6">
      <t>ショウガッコウ</t>
    </rPh>
    <rPh sb="31" eb="33">
      <t>ヤカン</t>
    </rPh>
    <rPh sb="34" eb="36">
      <t>カイホウ</t>
    </rPh>
    <rPh sb="36" eb="37">
      <t>カ</t>
    </rPh>
    <phoneticPr fontId="11"/>
  </si>
  <si>
    <t>天皇誕生日</t>
    <phoneticPr fontId="11"/>
  </si>
  <si>
    <t>春分の日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</si>
</sst>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&quot;年&quot;m&quot;月&quot;d&quot;日&quot;;@"/>
    <numFmt numFmtId="177" formatCode="aaa"/>
    <numFmt numFmtId="178" formatCode="h:mm;@"/>
    <numFmt numFmtId="179" formatCode="[$-F400]h:mm:ss\ AM/PM"/>
    <numFmt numFmtId="180" formatCode="h;@"/>
    <numFmt numFmtId="181" formatCode="0_);[Red]\(0\)"/>
    <numFmt numFmtId="182" formatCode="#,##0;[Red]\-#,##0;;@"/>
    <numFmt numFmtId="183" formatCode="d"/>
    <numFmt numFmtId="184" formatCode="yyyy/m/d;@"/>
  </numFmts>
  <fonts count="5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游ゴシック"/>
      <family val="3"/>
      <charset val="128"/>
    </font>
    <font>
      <sz val="6"/>
      <name val="ＭＳ Ｐゴシック"/>
      <family val="3"/>
      <charset val="128"/>
    </font>
    <font>
      <b/>
      <sz val="14"/>
      <name val="HGｺﾞｼｯｸM"/>
      <family val="3"/>
      <charset val="128"/>
    </font>
    <font>
      <b/>
      <sz val="18"/>
      <name val="游ゴシック"/>
      <family val="3"/>
      <charset val="128"/>
    </font>
    <font>
      <sz val="14"/>
      <name val="游ゴシック"/>
      <family val="3"/>
      <charset val="128"/>
    </font>
    <font>
      <sz val="14"/>
      <name val="HGｺﾞｼｯｸM"/>
      <family val="3"/>
      <charset val="128"/>
    </font>
    <font>
      <sz val="10"/>
      <name val="游ゴシック"/>
      <family val="3"/>
      <charset val="128"/>
    </font>
    <font>
      <sz val="14"/>
      <color rgb="FFFF0000"/>
      <name val="游ゴシック"/>
      <family val="3"/>
      <charset val="128"/>
    </font>
    <font>
      <b/>
      <sz val="16"/>
      <name val="游ゴシック"/>
      <family val="3"/>
      <charset val="128"/>
    </font>
    <font>
      <sz val="24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24"/>
      <name val="游ゴシック"/>
      <family val="3"/>
      <charset val="128"/>
      <scheme val="minor"/>
    </font>
    <font>
      <sz val="11"/>
      <color theme="1"/>
      <name val="Meiryo UI"/>
      <family val="2"/>
      <charset val="128"/>
    </font>
    <font>
      <sz val="16"/>
      <color theme="0"/>
      <name val="游ゴシック"/>
      <family val="3"/>
      <charset val="128"/>
      <scheme val="minor"/>
    </font>
    <font>
      <sz val="6"/>
      <name val="Meiryo UI"/>
      <family val="2"/>
      <charset val="128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indexed="9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color indexed="9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sz val="24"/>
      <name val="游ゴシック"/>
      <family val="3"/>
      <charset val="128"/>
    </font>
    <font>
      <sz val="26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</font>
    <font>
      <b/>
      <sz val="22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Meiryo UI"/>
      <family val="3"/>
      <charset val="128"/>
    </font>
    <font>
      <sz val="11"/>
      <name val="Meiryo UI"/>
      <family val="2"/>
      <charset val="128"/>
    </font>
    <font>
      <b/>
      <sz val="11"/>
      <name val="ＭＳ Ｐゴシック"/>
      <family val="3"/>
      <charset val="128"/>
    </font>
    <font>
      <sz val="11"/>
      <color theme="0"/>
      <name val="Meiryo UI"/>
      <family val="2"/>
      <charset val="128"/>
    </font>
    <font>
      <sz val="11"/>
      <name val="Meiryo UI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6"/>
      <name val="Meiryo UI"/>
      <family val="3"/>
      <charset val="128"/>
    </font>
    <font>
      <sz val="22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E1E8FF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dotted">
        <color theme="1"/>
      </right>
      <top style="medium">
        <color theme="1"/>
      </top>
      <bottom style="medium">
        <color theme="1"/>
      </bottom>
      <diagonal/>
    </border>
    <border>
      <left style="dotted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dotted">
        <color theme="1"/>
      </right>
      <top style="medium">
        <color theme="1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7" fillId="0" borderId="0" applyFont="0" applyFill="0" applyBorder="0" applyAlignment="0" applyProtection="0">
      <alignment vertical="center"/>
    </xf>
    <xf numFmtId="0" fontId="9" fillId="0" borderId="0"/>
    <xf numFmtId="0" fontId="25" fillId="0" borderId="0" applyBorder="0">
      <alignment vertical="top"/>
    </xf>
    <xf numFmtId="0" fontId="9" fillId="0" borderId="0">
      <alignment vertical="center"/>
    </xf>
    <xf numFmtId="0" fontId="6" fillId="0" borderId="0">
      <alignment vertical="center"/>
    </xf>
  </cellStyleXfs>
  <cellXfs count="381">
    <xf numFmtId="0" fontId="0" fillId="0" borderId="0" xfId="0"/>
    <xf numFmtId="0" fontId="10" fillId="0" borderId="0" xfId="0" applyFont="1" applyAlignment="1" applyProtection="1">
      <alignment vertical="center"/>
    </xf>
    <xf numFmtId="0" fontId="10" fillId="0" borderId="20" xfId="0" applyFont="1" applyBorder="1" applyAlignment="1" applyProtection="1">
      <alignment horizontal="left" vertical="center" indent="1"/>
    </xf>
    <xf numFmtId="0" fontId="10" fillId="0" borderId="21" xfId="0" applyFont="1" applyBorder="1" applyAlignment="1" applyProtection="1">
      <alignment vertical="center"/>
    </xf>
    <xf numFmtId="0" fontId="10" fillId="0" borderId="23" xfId="0" applyFont="1" applyBorder="1" applyAlignment="1" applyProtection="1">
      <alignment vertical="center"/>
    </xf>
    <xf numFmtId="0" fontId="10" fillId="0" borderId="24" xfId="0" applyFont="1" applyBorder="1" applyAlignment="1" applyProtection="1">
      <alignment vertical="center"/>
    </xf>
    <xf numFmtId="0" fontId="10" fillId="0" borderId="26" xfId="0" applyFont="1" applyBorder="1" applyAlignment="1" applyProtection="1">
      <alignment vertical="center"/>
    </xf>
    <xf numFmtId="0" fontId="10" fillId="0" borderId="27" xfId="0" applyFont="1" applyBorder="1" applyAlignment="1" applyProtection="1">
      <alignment vertical="center"/>
    </xf>
    <xf numFmtId="0" fontId="10" fillId="0" borderId="34" xfId="0" applyFont="1" applyBorder="1" applyAlignment="1" applyProtection="1">
      <alignment vertical="center"/>
    </xf>
    <xf numFmtId="0" fontId="10" fillId="0" borderId="29" xfId="0" applyFont="1" applyBorder="1" applyAlignment="1" applyProtection="1">
      <alignment vertical="center"/>
    </xf>
    <xf numFmtId="0" fontId="10" fillId="0" borderId="30" xfId="0" applyFont="1" applyBorder="1" applyAlignment="1" applyProtection="1">
      <alignment vertical="center"/>
    </xf>
    <xf numFmtId="0" fontId="10" fillId="0" borderId="9" xfId="0" applyFont="1" applyBorder="1" applyAlignment="1" applyProtection="1">
      <alignment vertical="center"/>
    </xf>
    <xf numFmtId="0" fontId="10" fillId="0" borderId="10" xfId="0" applyFont="1" applyBorder="1" applyAlignment="1" applyProtection="1">
      <alignment vertical="center"/>
    </xf>
    <xf numFmtId="0" fontId="10" fillId="0" borderId="40" xfId="0" applyFont="1" applyBorder="1" applyAlignment="1" applyProtection="1">
      <alignment vertical="center"/>
    </xf>
    <xf numFmtId="0" fontId="10" fillId="0" borderId="41" xfId="0" applyFont="1" applyBorder="1" applyAlignment="1" applyProtection="1">
      <alignment vertical="center"/>
    </xf>
    <xf numFmtId="0" fontId="10" fillId="0" borderId="33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44" xfId="0" applyFont="1" applyBorder="1" applyAlignment="1" applyProtection="1">
      <alignment vertical="center"/>
    </xf>
    <xf numFmtId="0" fontId="10" fillId="0" borderId="44" xfId="0" applyFont="1" applyBorder="1" applyAlignment="1" applyProtection="1">
      <alignment horizontal="left" vertical="center"/>
    </xf>
    <xf numFmtId="0" fontId="10" fillId="0" borderId="33" xfId="0" applyFont="1" applyBorder="1" applyAlignment="1" applyProtection="1">
      <alignment horizontal="left" vertical="center" indent="1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shrinkToFit="1"/>
    </xf>
    <xf numFmtId="0" fontId="10" fillId="0" borderId="44" xfId="0" applyFont="1" applyBorder="1" applyAlignment="1" applyProtection="1">
      <alignment horizontal="center" vertical="center" shrinkToFit="1"/>
    </xf>
    <xf numFmtId="0" fontId="10" fillId="0" borderId="20" xfId="0" applyFont="1" applyBorder="1" applyAlignment="1" applyProtection="1">
      <alignment vertical="center"/>
    </xf>
    <xf numFmtId="0" fontId="10" fillId="0" borderId="28" xfId="0" applyFont="1" applyBorder="1" applyAlignment="1" applyProtection="1">
      <alignment horizontal="right" vertical="center" shrinkToFit="1"/>
    </xf>
    <xf numFmtId="0" fontId="10" fillId="0" borderId="29" xfId="0" applyFont="1" applyBorder="1" applyAlignment="1" applyProtection="1">
      <alignment horizontal="right" vertical="center" shrinkToFit="1"/>
    </xf>
    <xf numFmtId="0" fontId="10" fillId="0" borderId="32" xfId="0" applyFont="1" applyBorder="1" applyAlignment="1" applyProtection="1">
      <alignment horizontal="right" vertical="center" shrinkToFit="1"/>
    </xf>
    <xf numFmtId="0" fontId="10" fillId="0" borderId="9" xfId="0" applyFont="1" applyBorder="1" applyAlignment="1" applyProtection="1">
      <alignment horizontal="right" vertical="center" shrinkToFit="1"/>
    </xf>
    <xf numFmtId="0" fontId="14" fillId="0" borderId="0" xfId="0" applyFont="1" applyAlignment="1" applyProtection="1">
      <alignment vertical="center"/>
    </xf>
    <xf numFmtId="0" fontId="14" fillId="0" borderId="0" xfId="0" applyNumberFormat="1" applyFont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53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right" vertical="center"/>
    </xf>
    <xf numFmtId="0" fontId="14" fillId="0" borderId="51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53" xfId="0" applyFont="1" applyBorder="1" applyAlignment="1" applyProtection="1">
      <alignment horizontal="right" vertical="center"/>
    </xf>
    <xf numFmtId="0" fontId="14" fillId="0" borderId="53" xfId="0" applyFont="1" applyBorder="1" applyAlignment="1" applyProtection="1">
      <alignment horizontal="left" vertical="center"/>
    </xf>
    <xf numFmtId="0" fontId="14" fillId="0" borderId="0" xfId="1" applyNumberFormat="1" applyFont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 wrapText="1" shrinkToFit="1"/>
    </xf>
    <xf numFmtId="0" fontId="18" fillId="0" borderId="0" xfId="0" applyFont="1" applyAlignment="1" applyProtection="1">
      <alignment vertical="center"/>
    </xf>
    <xf numFmtId="0" fontId="10" fillId="0" borderId="22" xfId="0" applyFont="1" applyBorder="1" applyAlignment="1" applyProtection="1">
      <alignment vertical="center" shrinkToFit="1"/>
    </xf>
    <xf numFmtId="0" fontId="10" fillId="0" borderId="23" xfId="0" applyFont="1" applyBorder="1" applyAlignment="1" applyProtection="1">
      <alignment vertical="center" shrinkToFit="1"/>
    </xf>
    <xf numFmtId="177" fontId="10" fillId="0" borderId="23" xfId="0" applyNumberFormat="1" applyFont="1" applyBorder="1" applyAlignment="1" applyProtection="1">
      <alignment horizontal="center" vertical="center" shrinkToFit="1"/>
    </xf>
    <xf numFmtId="0" fontId="10" fillId="0" borderId="25" xfId="0" applyFont="1" applyBorder="1" applyAlignment="1" applyProtection="1">
      <alignment vertical="center" shrinkToFit="1"/>
    </xf>
    <xf numFmtId="0" fontId="10" fillId="0" borderId="26" xfId="0" applyFont="1" applyBorder="1" applyAlignment="1" applyProtection="1">
      <alignment vertical="center" shrinkToFit="1"/>
    </xf>
    <xf numFmtId="177" fontId="10" fillId="0" borderId="26" xfId="0" applyNumberFormat="1" applyFont="1" applyBorder="1" applyAlignment="1" applyProtection="1">
      <alignment horizontal="center" vertical="center" shrinkToFit="1"/>
    </xf>
    <xf numFmtId="0" fontId="12" fillId="0" borderId="5" xfId="0" applyFont="1" applyFill="1" applyBorder="1" applyAlignment="1" applyProtection="1">
      <alignment horizontal="distributed" vertical="center" indent="1"/>
    </xf>
    <xf numFmtId="0" fontId="12" fillId="0" borderId="8" xfId="0" applyFont="1" applyFill="1" applyBorder="1" applyAlignment="1" applyProtection="1">
      <alignment horizontal="distributed" vertical="center" indent="1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distributed" vertical="center" indent="1"/>
    </xf>
    <xf numFmtId="0" fontId="15" fillId="0" borderId="12" xfId="0" applyFont="1" applyFill="1" applyBorder="1" applyAlignment="1" applyProtection="1">
      <alignment horizontal="center" vertical="center"/>
    </xf>
    <xf numFmtId="0" fontId="12" fillId="0" borderId="13" xfId="0" applyFont="1" applyFill="1" applyBorder="1" applyAlignment="1" applyProtection="1">
      <alignment horizontal="center" vertical="center"/>
    </xf>
    <xf numFmtId="0" fontId="12" fillId="0" borderId="14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</xf>
    <xf numFmtId="0" fontId="12" fillId="2" borderId="17" xfId="0" applyFont="1" applyFill="1" applyBorder="1" applyAlignment="1" applyProtection="1">
      <alignment horizontal="distributed" vertical="center" indent="1"/>
    </xf>
    <xf numFmtId="0" fontId="15" fillId="2" borderId="18" xfId="0" applyFont="1" applyFill="1" applyBorder="1" applyAlignment="1" applyProtection="1">
      <alignment horizontal="center" vertical="center"/>
    </xf>
    <xf numFmtId="3" fontId="12" fillId="2" borderId="19" xfId="0" applyNumberFormat="1" applyFont="1" applyFill="1" applyBorder="1" applyAlignment="1" applyProtection="1">
      <alignment horizontal="center" vertical="center"/>
    </xf>
    <xf numFmtId="0" fontId="12" fillId="0" borderId="17" xfId="0" applyFont="1" applyFill="1" applyBorder="1" applyAlignment="1" applyProtection="1">
      <alignment horizontal="distributed" vertical="center" indent="1"/>
    </xf>
    <xf numFmtId="0" fontId="15" fillId="0" borderId="18" xfId="0" applyFont="1" applyFill="1" applyBorder="1" applyAlignment="1" applyProtection="1">
      <alignment horizontal="center" vertical="center"/>
    </xf>
    <xf numFmtId="0" fontId="12" fillId="0" borderId="16" xfId="0" applyFont="1" applyFill="1" applyBorder="1" applyAlignment="1" applyProtection="1">
      <alignment horizontal="center" vertical="center"/>
    </xf>
    <xf numFmtId="3" fontId="12" fillId="0" borderId="19" xfId="0" applyNumberFormat="1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distributed" vertical="center" indent="1"/>
    </xf>
    <xf numFmtId="0" fontId="12" fillId="0" borderId="28" xfId="0" applyFont="1" applyFill="1" applyBorder="1" applyAlignment="1" applyProtection="1">
      <alignment horizontal="distributed" vertical="center" indent="1"/>
    </xf>
    <xf numFmtId="0" fontId="12" fillId="0" borderId="19" xfId="0" applyFont="1" applyFill="1" applyBorder="1" applyAlignment="1" applyProtection="1">
      <alignment horizontal="center" vertical="center"/>
    </xf>
    <xf numFmtId="177" fontId="14" fillId="0" borderId="53" xfId="0" applyNumberFormat="1" applyFont="1" applyBorder="1" applyAlignment="1" applyProtection="1">
      <alignment vertical="center" shrinkToFit="1"/>
    </xf>
    <xf numFmtId="177" fontId="14" fillId="0" borderId="0" xfId="0" applyNumberFormat="1" applyFont="1" applyBorder="1" applyAlignment="1" applyProtection="1">
      <alignment vertical="center" shrinkToFit="1"/>
    </xf>
    <xf numFmtId="0" fontId="12" fillId="2" borderId="28" xfId="0" applyFont="1" applyFill="1" applyBorder="1" applyAlignment="1" applyProtection="1">
      <alignment horizontal="distributed" vertical="center" indent="1"/>
    </xf>
    <xf numFmtId="49" fontId="14" fillId="0" borderId="49" xfId="0" applyNumberFormat="1" applyFont="1" applyBorder="1" applyAlignment="1" applyProtection="1">
      <alignment horizontal="center" vertical="center" shrinkToFit="1"/>
    </xf>
    <xf numFmtId="49" fontId="14" fillId="0" borderId="50" xfId="0" applyNumberFormat="1" applyFont="1" applyBorder="1" applyAlignment="1" applyProtection="1">
      <alignment horizontal="center" vertical="center" shrinkToFit="1"/>
    </xf>
    <xf numFmtId="0" fontId="14" fillId="0" borderId="50" xfId="0" applyNumberFormat="1" applyFont="1" applyBorder="1" applyAlignment="1" applyProtection="1">
      <alignment horizontal="center" vertical="center" shrinkToFit="1"/>
    </xf>
    <xf numFmtId="0" fontId="12" fillId="0" borderId="35" xfId="0" applyFont="1" applyFill="1" applyBorder="1" applyAlignment="1" applyProtection="1">
      <alignment horizontal="center" vertical="center"/>
    </xf>
    <xf numFmtId="0" fontId="15" fillId="0" borderId="36" xfId="0" applyFont="1" applyFill="1" applyBorder="1" applyAlignment="1" applyProtection="1">
      <alignment horizontal="center" vertical="center"/>
    </xf>
    <xf numFmtId="3" fontId="12" fillId="0" borderId="37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Border="1" applyAlignment="1" applyProtection="1">
      <alignment horizontal="center" vertical="center" shrinkToFit="1"/>
    </xf>
    <xf numFmtId="0" fontId="14" fillId="0" borderId="0" xfId="0" applyNumberFormat="1" applyFont="1" applyBorder="1" applyAlignment="1" applyProtection="1">
      <alignment horizontal="center" vertical="center" shrinkToFi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distributed" vertical="center" indent="1"/>
    </xf>
    <xf numFmtId="0" fontId="15" fillId="2" borderId="3" xfId="0" applyFont="1" applyFill="1" applyBorder="1" applyAlignment="1" applyProtection="1">
      <alignment horizontal="center" vertical="center"/>
    </xf>
    <xf numFmtId="3" fontId="12" fillId="2" borderId="4" xfId="0" applyNumberFormat="1" applyFont="1" applyFill="1" applyBorder="1" applyAlignment="1" applyProtection="1">
      <alignment horizontal="center" vertical="center"/>
    </xf>
    <xf numFmtId="0" fontId="12" fillId="0" borderId="19" xfId="0" applyFont="1" applyFill="1" applyBorder="1" applyAlignment="1" applyProtection="1">
      <alignment horizontal="distributed" vertical="center" indent="1"/>
    </xf>
    <xf numFmtId="0" fontId="12" fillId="0" borderId="14" xfId="0" applyFont="1" applyFill="1" applyBorder="1" applyAlignment="1" applyProtection="1">
      <alignment horizontal="distributed" vertical="center" indent="1"/>
    </xf>
    <xf numFmtId="0" fontId="12" fillId="2" borderId="14" xfId="0" applyFont="1" applyFill="1" applyBorder="1" applyAlignment="1" applyProtection="1">
      <alignment horizontal="distributed" vertical="center" indent="1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0" borderId="14" xfId="0" applyNumberFormat="1" applyFont="1" applyFill="1" applyBorder="1" applyAlignment="1" applyProtection="1">
      <alignment horizontal="center" vertical="center"/>
    </xf>
    <xf numFmtId="0" fontId="12" fillId="2" borderId="42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distributed" vertical="center" indent="1"/>
    </xf>
    <xf numFmtId="0" fontId="15" fillId="2" borderId="43" xfId="0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Border="1" applyAlignment="1" applyProtection="1">
      <alignment horizontal="right" vertical="center" shrinkToFit="1"/>
    </xf>
    <xf numFmtId="0" fontId="10" fillId="0" borderId="29" xfId="0" applyNumberFormat="1" applyFont="1" applyBorder="1" applyAlignment="1" applyProtection="1">
      <alignment horizontal="right" vertical="center" shrinkToFit="1"/>
    </xf>
    <xf numFmtId="0" fontId="10" fillId="0" borderId="9" xfId="0" applyNumberFormat="1" applyFont="1" applyBorder="1" applyAlignment="1" applyProtection="1">
      <alignment horizontal="right" vertical="center" shrinkToFit="1"/>
    </xf>
    <xf numFmtId="0" fontId="10" fillId="0" borderId="32" xfId="0" applyNumberFormat="1" applyFont="1" applyBorder="1" applyAlignment="1" applyProtection="1">
      <alignment horizontal="right" vertical="center" shrinkToFit="1"/>
    </xf>
    <xf numFmtId="0" fontId="6" fillId="0" borderId="0" xfId="5">
      <alignment vertical="center"/>
    </xf>
    <xf numFmtId="14" fontId="6" fillId="0" borderId="0" xfId="5" applyNumberFormat="1">
      <alignment vertical="center"/>
    </xf>
    <xf numFmtId="0" fontId="25" fillId="0" borderId="0" xfId="3" applyAlignment="1">
      <alignment vertical="center"/>
    </xf>
    <xf numFmtId="0" fontId="32" fillId="4" borderId="69" xfId="4" applyFont="1" applyFill="1" applyBorder="1" applyAlignment="1">
      <alignment horizontal="center" vertical="center"/>
    </xf>
    <xf numFmtId="0" fontId="32" fillId="5" borderId="70" xfId="4" applyFont="1" applyFill="1" applyBorder="1" applyAlignment="1">
      <alignment horizontal="center" vertical="center"/>
    </xf>
    <xf numFmtId="0" fontId="32" fillId="6" borderId="71" xfId="4" applyFont="1" applyFill="1" applyBorder="1" applyAlignment="1">
      <alignment horizontal="center" vertical="center"/>
    </xf>
    <xf numFmtId="183" fontId="33" fillId="7" borderId="13" xfId="3" applyNumberFormat="1" applyFont="1" applyFill="1" applyBorder="1" applyAlignment="1">
      <alignment horizontal="center" vertical="center"/>
    </xf>
    <xf numFmtId="183" fontId="34" fillId="0" borderId="72" xfId="3" applyNumberFormat="1" applyFont="1" applyBorder="1" applyAlignment="1">
      <alignment horizontal="center" vertical="center"/>
    </xf>
    <xf numFmtId="183" fontId="35" fillId="8" borderId="14" xfId="3" applyNumberFormat="1" applyFont="1" applyFill="1" applyBorder="1" applyAlignment="1">
      <alignment horizontal="center" vertical="center"/>
    </xf>
    <xf numFmtId="183" fontId="33" fillId="7" borderId="16" xfId="3" applyNumberFormat="1" applyFont="1" applyFill="1" applyBorder="1" applyAlignment="1">
      <alignment horizontal="center" vertical="center"/>
    </xf>
    <xf numFmtId="183" fontId="34" fillId="0" borderId="73" xfId="3" applyNumberFormat="1" applyFont="1" applyBorder="1" applyAlignment="1">
      <alignment horizontal="center" vertical="center"/>
    </xf>
    <xf numFmtId="183" fontId="35" fillId="8" borderId="19" xfId="3" applyNumberFormat="1" applyFont="1" applyFill="1" applyBorder="1" applyAlignment="1">
      <alignment horizontal="center" vertical="center"/>
    </xf>
    <xf numFmtId="183" fontId="33" fillId="7" borderId="5" xfId="3" applyNumberFormat="1" applyFont="1" applyFill="1" applyBorder="1" applyAlignment="1">
      <alignment horizontal="center" vertical="center"/>
    </xf>
    <xf numFmtId="183" fontId="34" fillId="0" borderId="74" xfId="3" applyNumberFormat="1" applyFont="1" applyBorder="1" applyAlignment="1">
      <alignment horizontal="center" vertical="center"/>
    </xf>
    <xf numFmtId="183" fontId="35" fillId="8" borderId="8" xfId="3" applyNumberFormat="1" applyFont="1" applyFill="1" applyBorder="1" applyAlignment="1">
      <alignment horizontal="center" vertical="center"/>
    </xf>
    <xf numFmtId="14" fontId="25" fillId="0" borderId="0" xfId="3" applyNumberFormat="1" applyAlignment="1">
      <alignment vertical="center"/>
    </xf>
    <xf numFmtId="0" fontId="21" fillId="0" borderId="66" xfId="2" applyFont="1" applyBorder="1" applyAlignment="1" applyProtection="1">
      <alignment vertical="center" shrinkToFit="1"/>
    </xf>
    <xf numFmtId="0" fontId="21" fillId="0" borderId="0" xfId="2" applyFont="1" applyBorder="1" applyAlignment="1" applyProtection="1">
      <alignment vertical="center" shrinkToFit="1"/>
    </xf>
    <xf numFmtId="0" fontId="21" fillId="0" borderId="0" xfId="2" applyFont="1" applyAlignment="1" applyProtection="1">
      <alignment vertical="center"/>
    </xf>
    <xf numFmtId="0" fontId="21" fillId="0" borderId="0" xfId="2" applyFont="1" applyBorder="1" applyAlignment="1" applyProtection="1">
      <alignment horizontal="center" vertical="center"/>
    </xf>
    <xf numFmtId="0" fontId="21" fillId="0" borderId="0" xfId="2" applyFont="1" applyBorder="1" applyAlignment="1" applyProtection="1">
      <alignment vertical="center"/>
    </xf>
    <xf numFmtId="0" fontId="23" fillId="0" borderId="0" xfId="2" applyFont="1" applyFill="1" applyAlignment="1" applyProtection="1">
      <alignment vertical="center"/>
    </xf>
    <xf numFmtId="0" fontId="23" fillId="0" borderId="0" xfId="2" applyFont="1" applyAlignment="1" applyProtection="1">
      <alignment vertical="center"/>
    </xf>
    <xf numFmtId="0" fontId="23" fillId="0" borderId="0" xfId="2" applyFont="1" applyAlignment="1" applyProtection="1">
      <alignment horizontal="center" vertical="center"/>
    </xf>
    <xf numFmtId="0" fontId="21" fillId="0" borderId="0" xfId="2" applyFont="1" applyAlignment="1" applyProtection="1">
      <alignment horizontal="center" vertical="center"/>
    </xf>
    <xf numFmtId="0" fontId="21" fillId="0" borderId="0" xfId="2" applyFont="1" applyFill="1" applyAlignment="1" applyProtection="1">
      <alignment vertical="center"/>
    </xf>
    <xf numFmtId="177" fontId="19" fillId="0" borderId="49" xfId="2" applyNumberFormat="1" applyFont="1" applyBorder="1" applyAlignment="1" applyProtection="1">
      <alignment horizontal="center" vertical="center" shrinkToFit="1"/>
    </xf>
    <xf numFmtId="0" fontId="21" fillId="0" borderId="0" xfId="2" applyFont="1" applyBorder="1" applyAlignment="1" applyProtection="1">
      <alignment vertical="top" wrapText="1" shrinkToFit="1"/>
    </xf>
    <xf numFmtId="0" fontId="29" fillId="0" borderId="0" xfId="3" applyFont="1" applyAlignment="1" applyProtection="1">
      <alignment vertical="center"/>
    </xf>
    <xf numFmtId="0" fontId="24" fillId="0" borderId="0" xfId="2" applyFont="1" applyBorder="1" applyAlignment="1" applyProtection="1">
      <alignment horizontal="center" vertical="center" shrinkToFit="1"/>
    </xf>
    <xf numFmtId="14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49" fontId="14" fillId="0" borderId="49" xfId="0" applyNumberFormat="1" applyFont="1" applyFill="1" applyBorder="1" applyAlignment="1" applyProtection="1">
      <alignment horizontal="center" vertical="center" shrinkToFit="1"/>
    </xf>
    <xf numFmtId="49" fontId="14" fillId="0" borderId="50" xfId="0" applyNumberFormat="1" applyFont="1" applyFill="1" applyBorder="1" applyAlignment="1" applyProtection="1">
      <alignment horizontal="center" vertical="center" shrinkToFit="1"/>
    </xf>
    <xf numFmtId="0" fontId="14" fillId="0" borderId="50" xfId="0" applyNumberFormat="1" applyFont="1" applyFill="1" applyBorder="1" applyAlignment="1" applyProtection="1">
      <alignment horizontal="center" vertical="center" shrinkToFit="1"/>
    </xf>
    <xf numFmtId="0" fontId="14" fillId="0" borderId="51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 wrapText="1" shrinkToFit="1"/>
    </xf>
    <xf numFmtId="0" fontId="6" fillId="0" borderId="0" xfId="5" applyAlignment="1">
      <alignment horizontal="center" vertical="center" shrinkToFit="1"/>
    </xf>
    <xf numFmtId="184" fontId="6" fillId="0" borderId="0" xfId="5" applyNumberFormat="1" applyAlignment="1">
      <alignment horizontal="center" vertical="center" shrinkToFit="1"/>
    </xf>
    <xf numFmtId="0" fontId="6" fillId="0" borderId="0" xfId="5" applyFill="1">
      <alignment vertical="center"/>
    </xf>
    <xf numFmtId="0" fontId="5" fillId="0" borderId="0" xfId="5" applyFont="1" applyFill="1" applyAlignment="1">
      <alignment horizontal="center" vertical="center" textRotation="255"/>
    </xf>
    <xf numFmtId="0" fontId="6" fillId="0" borderId="0" xfId="5" applyFill="1" applyAlignment="1">
      <alignment horizontal="center" vertical="center" textRotation="255"/>
    </xf>
    <xf numFmtId="0" fontId="5" fillId="0" borderId="0" xfId="5" applyFont="1" applyFill="1" applyAlignment="1">
      <alignment horizontal="center" vertical="center"/>
    </xf>
    <xf numFmtId="0" fontId="6" fillId="0" borderId="0" xfId="5" applyFill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42" fillId="0" borderId="0" xfId="5" applyFont="1" applyFill="1" applyAlignment="1">
      <alignment horizontal="center" vertical="center" shrinkToFit="1"/>
    </xf>
    <xf numFmtId="184" fontId="6" fillId="0" borderId="0" xfId="5" applyNumberFormat="1" applyFill="1" applyAlignment="1">
      <alignment horizontal="center" vertical="center" shrinkToFit="1"/>
    </xf>
    <xf numFmtId="14" fontId="6" fillId="0" borderId="0" xfId="5" applyNumberFormat="1" applyAlignment="1">
      <alignment vertical="center" shrinkToFit="1"/>
    </xf>
    <xf numFmtId="0" fontId="26" fillId="0" borderId="0" xfId="3" applyFont="1" applyFill="1" applyBorder="1" applyAlignment="1" applyProtection="1">
      <alignment vertical="center"/>
    </xf>
    <xf numFmtId="0" fontId="28" fillId="0" borderId="0" xfId="3" applyFont="1" applyFill="1" applyBorder="1" applyAlignment="1" applyProtection="1">
      <alignment vertical="center"/>
    </xf>
    <xf numFmtId="14" fontId="26" fillId="0" borderId="0" xfId="3" applyNumberFormat="1" applyFont="1" applyFill="1" applyBorder="1" applyAlignment="1" applyProtection="1">
      <alignment vertical="center"/>
    </xf>
    <xf numFmtId="0" fontId="29" fillId="0" borderId="0" xfId="3" applyFont="1" applyFill="1" applyBorder="1" applyAlignment="1" applyProtection="1">
      <alignment vertical="center"/>
    </xf>
    <xf numFmtId="0" fontId="30" fillId="0" borderId="0" xfId="4" applyFont="1" applyFill="1" applyBorder="1" applyAlignment="1" applyProtection="1">
      <alignment horizontal="center" vertical="center"/>
    </xf>
    <xf numFmtId="183" fontId="31" fillId="0" borderId="0" xfId="3" applyNumberFormat="1" applyFont="1" applyFill="1" applyBorder="1" applyAlignment="1" applyProtection="1">
      <alignment horizontal="center" vertical="center"/>
    </xf>
    <xf numFmtId="183" fontId="28" fillId="0" borderId="0" xfId="3" applyNumberFormat="1" applyFont="1" applyFill="1" applyBorder="1" applyAlignment="1" applyProtection="1">
      <alignment horizontal="center" vertical="center"/>
    </xf>
    <xf numFmtId="14" fontId="29" fillId="0" borderId="0" xfId="3" applyNumberFormat="1" applyFont="1" applyFill="1" applyBorder="1" applyAlignment="1" applyProtection="1">
      <alignment vertical="center"/>
    </xf>
    <xf numFmtId="0" fontId="6" fillId="0" borderId="0" xfId="5" applyAlignment="1">
      <alignment vertical="center" shrinkToFit="1"/>
    </xf>
    <xf numFmtId="0" fontId="43" fillId="0" borderId="0" xfId="5" applyFont="1" applyAlignment="1">
      <alignment vertical="center" shrinkToFit="1"/>
    </xf>
    <xf numFmtId="0" fontId="4" fillId="0" borderId="0" xfId="5" applyFont="1" applyAlignment="1">
      <alignment horizontal="centerContinuous" vertical="center" shrinkToFit="1"/>
    </xf>
    <xf numFmtId="0" fontId="6" fillId="0" borderId="0" xfId="5" applyAlignment="1">
      <alignment horizontal="centerContinuous" vertical="center" shrinkToFit="1"/>
    </xf>
    <xf numFmtId="0" fontId="25" fillId="0" borderId="0" xfId="3" quotePrefix="1" applyAlignment="1">
      <alignment vertical="center"/>
    </xf>
    <xf numFmtId="14" fontId="6" fillId="0" borderId="0" xfId="5" applyNumberFormat="1" applyFill="1" applyAlignment="1">
      <alignment horizontal="center" vertical="center" shrinkToFit="1"/>
    </xf>
    <xf numFmtId="14" fontId="25" fillId="0" borderId="0" xfId="3" quotePrefix="1" applyNumberFormat="1" applyAlignment="1">
      <alignment vertical="center"/>
    </xf>
    <xf numFmtId="0" fontId="25" fillId="0" borderId="0" xfId="3" quotePrefix="1" applyNumberFormat="1" applyAlignment="1">
      <alignment vertical="center"/>
    </xf>
    <xf numFmtId="0" fontId="25" fillId="0" borderId="0" xfId="3" applyNumberFormat="1" applyAlignment="1">
      <alignment vertical="center"/>
    </xf>
    <xf numFmtId="183" fontId="45" fillId="0" borderId="0" xfId="3" applyNumberFormat="1" applyFont="1" applyFill="1" applyBorder="1" applyAlignment="1">
      <alignment horizontal="center" vertical="center"/>
    </xf>
    <xf numFmtId="0" fontId="23" fillId="0" borderId="0" xfId="4" applyFont="1" applyFill="1" applyBorder="1" applyAlignment="1" applyProtection="1">
      <alignment horizontal="center" vertical="center"/>
    </xf>
    <xf numFmtId="183" fontId="23" fillId="0" borderId="0" xfId="3" applyNumberFormat="1" applyFont="1" applyFill="1" applyBorder="1" applyAlignment="1" applyProtection="1">
      <alignment horizontal="center" vertical="center"/>
    </xf>
    <xf numFmtId="0" fontId="21" fillId="0" borderId="0" xfId="3" applyFont="1" applyFill="1" applyBorder="1" applyAlignment="1" applyProtection="1">
      <alignment vertical="center"/>
    </xf>
    <xf numFmtId="0" fontId="23" fillId="0" borderId="0" xfId="3" applyFont="1" applyFill="1" applyBorder="1" applyAlignment="1" applyProtection="1">
      <alignment vertical="center"/>
    </xf>
    <xf numFmtId="14" fontId="21" fillId="0" borderId="0" xfId="3" applyNumberFormat="1" applyFont="1" applyFill="1" applyBorder="1" applyAlignment="1" applyProtection="1">
      <alignment vertical="center"/>
    </xf>
    <xf numFmtId="0" fontId="46" fillId="0" borderId="0" xfId="3" applyFont="1" applyFill="1" applyBorder="1" applyAlignment="1">
      <alignment vertical="center"/>
    </xf>
    <xf numFmtId="14" fontId="46" fillId="0" borderId="0" xfId="3" applyNumberFormat="1" applyFont="1" applyFill="1" applyBorder="1" applyAlignment="1">
      <alignment vertical="center"/>
    </xf>
    <xf numFmtId="0" fontId="47" fillId="0" borderId="0" xfId="4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0" fontId="49" fillId="0" borderId="0" xfId="3" applyFont="1" applyAlignment="1">
      <alignment vertical="center"/>
    </xf>
    <xf numFmtId="0" fontId="49" fillId="0" borderId="0" xfId="3" applyNumberFormat="1" applyFont="1" applyAlignment="1">
      <alignment vertical="center"/>
    </xf>
    <xf numFmtId="0" fontId="50" fillId="4" borderId="69" xfId="4" applyFont="1" applyFill="1" applyBorder="1" applyAlignment="1">
      <alignment horizontal="center" vertical="center"/>
    </xf>
    <xf numFmtId="0" fontId="50" fillId="5" borderId="70" xfId="4" applyFont="1" applyFill="1" applyBorder="1" applyAlignment="1">
      <alignment horizontal="center" vertical="center"/>
    </xf>
    <xf numFmtId="0" fontId="50" fillId="6" borderId="71" xfId="4" applyFont="1" applyFill="1" applyBorder="1" applyAlignment="1">
      <alignment horizontal="center" vertical="center"/>
    </xf>
    <xf numFmtId="183" fontId="51" fillId="7" borderId="13" xfId="3" applyNumberFormat="1" applyFont="1" applyFill="1" applyBorder="1" applyAlignment="1">
      <alignment horizontal="center" vertical="center"/>
    </xf>
    <xf numFmtId="183" fontId="52" fillId="0" borderId="72" xfId="3" applyNumberFormat="1" applyFont="1" applyBorder="1" applyAlignment="1">
      <alignment horizontal="center" vertical="center"/>
    </xf>
    <xf numFmtId="183" fontId="53" fillId="8" borderId="14" xfId="3" applyNumberFormat="1" applyFont="1" applyFill="1" applyBorder="1" applyAlignment="1">
      <alignment horizontal="center" vertical="center"/>
    </xf>
    <xf numFmtId="183" fontId="51" fillId="7" borderId="16" xfId="3" applyNumberFormat="1" applyFont="1" applyFill="1" applyBorder="1" applyAlignment="1">
      <alignment horizontal="center" vertical="center"/>
    </xf>
    <xf numFmtId="183" fontId="52" fillId="0" borderId="73" xfId="3" applyNumberFormat="1" applyFont="1" applyBorder="1" applyAlignment="1">
      <alignment horizontal="center" vertical="center"/>
    </xf>
    <xf numFmtId="183" fontId="53" fillId="8" borderId="19" xfId="3" applyNumberFormat="1" applyFont="1" applyFill="1" applyBorder="1" applyAlignment="1">
      <alignment horizontal="center" vertical="center"/>
    </xf>
    <xf numFmtId="183" fontId="51" fillId="7" borderId="5" xfId="3" applyNumberFormat="1" applyFont="1" applyFill="1" applyBorder="1" applyAlignment="1">
      <alignment horizontal="center" vertical="center"/>
    </xf>
    <xf numFmtId="183" fontId="52" fillId="0" borderId="74" xfId="3" applyNumberFormat="1" applyFont="1" applyBorder="1" applyAlignment="1">
      <alignment horizontal="center" vertical="center"/>
    </xf>
    <xf numFmtId="183" fontId="53" fillId="8" borderId="8" xfId="3" applyNumberFormat="1" applyFont="1" applyFill="1" applyBorder="1" applyAlignment="1">
      <alignment horizontal="center" vertical="center"/>
    </xf>
    <xf numFmtId="0" fontId="48" fillId="0" borderId="0" xfId="3" applyFont="1" applyAlignment="1">
      <alignment vertical="center"/>
    </xf>
    <xf numFmtId="0" fontId="54" fillId="0" borderId="0" xfId="3" applyFont="1" applyAlignment="1">
      <alignment vertical="center"/>
    </xf>
    <xf numFmtId="0" fontId="55" fillId="0" borderId="0" xfId="3" applyFont="1" applyAlignment="1">
      <alignment vertical="center"/>
    </xf>
    <xf numFmtId="0" fontId="14" fillId="0" borderId="82" xfId="0" applyFont="1" applyBorder="1" applyAlignment="1" applyProtection="1">
      <alignment vertical="center"/>
    </xf>
    <xf numFmtId="0" fontId="14" fillId="0" borderId="83" xfId="0" applyFont="1" applyBorder="1" applyAlignment="1" applyProtection="1">
      <alignment vertical="center"/>
    </xf>
    <xf numFmtId="0" fontId="3" fillId="0" borderId="0" xfId="5" applyFont="1">
      <alignment vertical="center"/>
    </xf>
    <xf numFmtId="184" fontId="2" fillId="0" borderId="0" xfId="5" applyNumberFormat="1" applyFont="1" applyAlignment="1">
      <alignment horizontal="center" vertical="center" shrinkToFit="1"/>
    </xf>
    <xf numFmtId="14" fontId="2" fillId="0" borderId="0" xfId="5" applyNumberFormat="1" applyFont="1" applyAlignment="1">
      <alignment vertical="center" shrinkToFit="1"/>
    </xf>
    <xf numFmtId="0" fontId="56" fillId="0" borderId="0" xfId="2" applyFont="1" applyAlignment="1" applyProtection="1">
      <alignment vertical="center"/>
    </xf>
    <xf numFmtId="0" fontId="1" fillId="0" borderId="0" xfId="5" applyFont="1">
      <alignment vertical="center"/>
    </xf>
    <xf numFmtId="0" fontId="14" fillId="0" borderId="60" xfId="0" applyFont="1" applyBorder="1" applyAlignment="1" applyProtection="1">
      <alignment horizontal="center" vertical="center"/>
    </xf>
    <xf numFmtId="0" fontId="14" fillId="0" borderId="61" xfId="0" applyFont="1" applyBorder="1" applyAlignment="1" applyProtection="1">
      <alignment horizontal="center" vertical="center"/>
    </xf>
    <xf numFmtId="0" fontId="14" fillId="0" borderId="81" xfId="0" applyFont="1" applyBorder="1" applyAlignment="1" applyProtection="1">
      <alignment horizontal="center" vertical="center" wrapText="1" shrinkToFit="1"/>
    </xf>
    <xf numFmtId="0" fontId="14" fillId="0" borderId="82" xfId="0" applyFont="1" applyBorder="1" applyAlignment="1" applyProtection="1">
      <alignment horizontal="center" vertical="center" wrapText="1" shrinkToFit="1"/>
    </xf>
    <xf numFmtId="0" fontId="14" fillId="0" borderId="83" xfId="0" applyFont="1" applyBorder="1" applyAlignment="1" applyProtection="1">
      <alignment horizontal="center" vertical="center" wrapText="1" shrinkToFit="1"/>
    </xf>
    <xf numFmtId="0" fontId="14" fillId="0" borderId="84" xfId="0" applyFont="1" applyBorder="1" applyAlignment="1" applyProtection="1">
      <alignment horizontal="center" vertical="center" wrapText="1" shrinkToFit="1"/>
    </xf>
    <xf numFmtId="0" fontId="14" fillId="0" borderId="60" xfId="0" applyFont="1" applyBorder="1" applyAlignment="1" applyProtection="1">
      <alignment horizontal="center" vertical="center" wrapText="1" shrinkToFit="1"/>
    </xf>
    <xf numFmtId="0" fontId="14" fillId="0" borderId="61" xfId="0" applyFont="1" applyBorder="1" applyAlignment="1" applyProtection="1">
      <alignment horizontal="center" vertical="center" wrapText="1" shrinkToFit="1"/>
    </xf>
    <xf numFmtId="0" fontId="14" fillId="0" borderId="49" xfId="0" applyFont="1" applyBorder="1" applyAlignment="1" applyProtection="1">
      <alignment horizontal="center" vertical="center"/>
    </xf>
    <xf numFmtId="0" fontId="14" fillId="0" borderId="50" xfId="0" applyFont="1" applyBorder="1" applyAlignment="1" applyProtection="1">
      <alignment horizontal="center" vertical="center"/>
    </xf>
    <xf numFmtId="0" fontId="14" fillId="0" borderId="50" xfId="0" applyFont="1" applyBorder="1" applyAlignment="1" applyProtection="1">
      <alignment horizontal="center" vertical="center" shrinkToFit="1"/>
    </xf>
    <xf numFmtId="0" fontId="14" fillId="0" borderId="51" xfId="0" applyFont="1" applyBorder="1" applyAlignment="1" applyProtection="1">
      <alignment horizontal="center" vertical="center" shrinkToFit="1"/>
    </xf>
    <xf numFmtId="0" fontId="14" fillId="3" borderId="50" xfId="0" applyFont="1" applyFill="1" applyBorder="1" applyAlignment="1" applyProtection="1">
      <alignment horizontal="center" vertical="center" shrinkToFit="1"/>
      <protection locked="0"/>
    </xf>
    <xf numFmtId="0" fontId="14" fillId="3" borderId="50" xfId="0" applyFont="1" applyFill="1" applyBorder="1" applyAlignment="1" applyProtection="1">
      <alignment horizontal="center" vertical="center"/>
      <protection locked="0"/>
    </xf>
    <xf numFmtId="176" fontId="14" fillId="3" borderId="53" xfId="0" applyNumberFormat="1" applyFont="1" applyFill="1" applyBorder="1" applyAlignment="1" applyProtection="1">
      <alignment horizontal="center" vertical="center"/>
      <protection locked="0"/>
    </xf>
    <xf numFmtId="176" fontId="14" fillId="3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52" xfId="0" applyFont="1" applyBorder="1" applyAlignment="1" applyProtection="1">
      <alignment horizontal="center" vertical="center" wrapText="1"/>
    </xf>
    <xf numFmtId="0" fontId="14" fillId="0" borderId="53" xfId="0" applyFont="1" applyBorder="1" applyAlignment="1" applyProtection="1">
      <alignment horizontal="center" vertical="center"/>
    </xf>
    <xf numFmtId="0" fontId="14" fillId="0" borderId="54" xfId="0" applyFont="1" applyBorder="1" applyAlignment="1" applyProtection="1">
      <alignment horizontal="center" vertical="center"/>
    </xf>
    <xf numFmtId="0" fontId="14" fillId="0" borderId="55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56" xfId="0" applyFont="1" applyBorder="1" applyAlignment="1" applyProtection="1">
      <alignment horizontal="center" vertical="center"/>
    </xf>
    <xf numFmtId="0" fontId="14" fillId="0" borderId="57" xfId="0" applyFont="1" applyBorder="1" applyAlignment="1" applyProtection="1">
      <alignment horizontal="center" vertical="center"/>
    </xf>
    <xf numFmtId="0" fontId="14" fillId="0" borderId="58" xfId="0" applyFont="1" applyBorder="1" applyAlignment="1" applyProtection="1">
      <alignment horizontal="center" vertical="center"/>
    </xf>
    <xf numFmtId="0" fontId="14" fillId="0" borderId="59" xfId="0" applyFont="1" applyBorder="1" applyAlignment="1" applyProtection="1">
      <alignment horizontal="center" vertical="center"/>
    </xf>
    <xf numFmtId="0" fontId="14" fillId="0" borderId="60" xfId="0" applyFont="1" applyBorder="1" applyAlignment="1" applyProtection="1">
      <alignment horizontal="center" vertical="center" shrinkToFit="1"/>
    </xf>
    <xf numFmtId="0" fontId="14" fillId="0" borderId="61" xfId="0" applyFont="1" applyBorder="1" applyAlignment="1" applyProtection="1">
      <alignment horizontal="center" vertical="center" shrinkToFit="1"/>
    </xf>
    <xf numFmtId="0" fontId="14" fillId="0" borderId="53" xfId="0" applyNumberFormat="1" applyFont="1" applyBorder="1" applyAlignment="1" applyProtection="1">
      <alignment horizontal="center" vertical="center" shrinkToFit="1"/>
    </xf>
    <xf numFmtId="0" fontId="14" fillId="0" borderId="0" xfId="0" applyNumberFormat="1" applyFont="1" applyBorder="1" applyAlignment="1" applyProtection="1">
      <alignment horizontal="center" vertical="center" shrinkToFit="1"/>
    </xf>
    <xf numFmtId="49" fontId="14" fillId="3" borderId="53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54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0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56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62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82" xfId="0" applyFont="1" applyBorder="1" applyAlignment="1" applyProtection="1">
      <alignment horizontal="center" vertical="center" shrinkToFit="1"/>
    </xf>
    <xf numFmtId="0" fontId="14" fillId="3" borderId="82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Fill="1" applyBorder="1" applyAlignment="1" applyProtection="1">
      <alignment horizontal="center" vertical="center"/>
    </xf>
    <xf numFmtId="0" fontId="14" fillId="0" borderId="50" xfId="0" applyFont="1" applyFill="1" applyBorder="1" applyAlignment="1" applyProtection="1">
      <alignment horizontal="center" vertical="center"/>
    </xf>
    <xf numFmtId="0" fontId="14" fillId="0" borderId="51" xfId="0" applyFont="1" applyFill="1" applyBorder="1" applyAlignment="1" applyProtection="1">
      <alignment horizontal="center" vertical="center"/>
    </xf>
    <xf numFmtId="38" fontId="14" fillId="0" borderId="50" xfId="1" applyFont="1" applyFill="1" applyBorder="1" applyAlignment="1" applyProtection="1">
      <alignment horizontal="right" vertical="center"/>
    </xf>
    <xf numFmtId="180" fontId="14" fillId="0" borderId="0" xfId="0" applyNumberFormat="1" applyFont="1" applyBorder="1" applyAlignment="1" applyProtection="1">
      <alignment horizontal="center" vertical="center"/>
    </xf>
    <xf numFmtId="0" fontId="14" fillId="0" borderId="52" xfId="0" applyFont="1" applyBorder="1" applyAlignment="1" applyProtection="1">
      <alignment horizontal="center" vertical="center" wrapText="1" shrinkToFit="1"/>
    </xf>
    <xf numFmtId="0" fontId="14" fillId="0" borderId="53" xfId="0" applyFont="1" applyBorder="1" applyAlignment="1" applyProtection="1">
      <alignment horizontal="center" vertical="center" wrapText="1" shrinkToFit="1"/>
    </xf>
    <xf numFmtId="0" fontId="14" fillId="0" borderId="54" xfId="0" applyFont="1" applyBorder="1" applyAlignment="1" applyProtection="1">
      <alignment horizontal="center" vertical="center" wrapText="1" shrinkToFit="1"/>
    </xf>
    <xf numFmtId="0" fontId="14" fillId="0" borderId="57" xfId="0" applyFont="1" applyBorder="1" applyAlignment="1" applyProtection="1">
      <alignment horizontal="center" vertical="center" wrapText="1" shrinkToFit="1"/>
    </xf>
    <xf numFmtId="0" fontId="14" fillId="0" borderId="58" xfId="0" applyFont="1" applyBorder="1" applyAlignment="1" applyProtection="1">
      <alignment horizontal="center" vertical="center" wrapText="1" shrinkToFit="1"/>
    </xf>
    <xf numFmtId="0" fontId="14" fillId="0" borderId="59" xfId="0" applyFont="1" applyBorder="1" applyAlignment="1" applyProtection="1">
      <alignment horizontal="center" vertical="center" wrapText="1" shrinkToFit="1"/>
    </xf>
    <xf numFmtId="38" fontId="14" fillId="0" borderId="50" xfId="1" applyFont="1" applyBorder="1" applyAlignment="1" applyProtection="1">
      <alignment horizontal="right" vertical="center"/>
    </xf>
    <xf numFmtId="49" fontId="14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59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58" xfId="0" applyNumberFormat="1" applyFont="1" applyBorder="1" applyAlignment="1" applyProtection="1">
      <alignment horizontal="center" vertical="center" shrinkToFit="1"/>
    </xf>
    <xf numFmtId="0" fontId="14" fillId="0" borderId="52" xfId="0" applyFont="1" applyFill="1" applyBorder="1" applyAlignment="1" applyProtection="1">
      <alignment horizontal="center" vertical="center" wrapText="1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54" xfId="0" applyFont="1" applyFill="1" applyBorder="1" applyAlignment="1" applyProtection="1">
      <alignment horizontal="center" vertical="center"/>
    </xf>
    <xf numFmtId="0" fontId="14" fillId="0" borderId="57" xfId="0" applyFont="1" applyFill="1" applyBorder="1" applyAlignment="1" applyProtection="1">
      <alignment horizontal="center" vertical="center"/>
    </xf>
    <xf numFmtId="0" fontId="14" fillId="0" borderId="58" xfId="0" applyFont="1" applyFill="1" applyBorder="1" applyAlignment="1" applyProtection="1">
      <alignment horizontal="center" vertical="center"/>
    </xf>
    <xf numFmtId="0" fontId="14" fillId="0" borderId="59" xfId="0" applyFont="1" applyFill="1" applyBorder="1" applyAlignment="1" applyProtection="1">
      <alignment horizontal="center" vertical="center"/>
    </xf>
    <xf numFmtId="0" fontId="14" fillId="0" borderId="53" xfId="0" applyNumberFormat="1" applyFont="1" applyFill="1" applyBorder="1" applyAlignment="1" applyProtection="1">
      <alignment horizontal="center" vertical="center" shrinkToFit="1"/>
    </xf>
    <xf numFmtId="0" fontId="14" fillId="0" borderId="58" xfId="0" applyNumberFormat="1" applyFont="1" applyFill="1" applyBorder="1" applyAlignment="1" applyProtection="1">
      <alignment horizontal="center" vertical="center" shrinkToFit="1"/>
    </xf>
    <xf numFmtId="178" fontId="14" fillId="0" borderId="0" xfId="0" applyNumberFormat="1" applyFont="1" applyBorder="1" applyAlignment="1" applyProtection="1">
      <alignment horizontal="center" vertical="center"/>
    </xf>
    <xf numFmtId="179" fontId="14" fillId="0" borderId="0" xfId="0" applyNumberFormat="1" applyFont="1" applyBorder="1" applyAlignment="1" applyProtection="1">
      <alignment horizontal="center" vertical="center"/>
    </xf>
    <xf numFmtId="0" fontId="14" fillId="0" borderId="52" xfId="0" applyFont="1" applyFill="1" applyBorder="1" applyAlignment="1" applyProtection="1">
      <alignment horizontal="center" vertical="center" wrapText="1" shrinkToFit="1"/>
    </xf>
    <xf numFmtId="0" fontId="14" fillId="0" borderId="53" xfId="0" applyFont="1" applyFill="1" applyBorder="1" applyAlignment="1" applyProtection="1">
      <alignment horizontal="center" vertical="center" wrapText="1" shrinkToFit="1"/>
    </xf>
    <xf numFmtId="0" fontId="14" fillId="0" borderId="54" xfId="0" applyFont="1" applyFill="1" applyBorder="1" applyAlignment="1" applyProtection="1">
      <alignment horizontal="center" vertical="center" wrapText="1" shrinkToFit="1"/>
    </xf>
    <xf numFmtId="0" fontId="14" fillId="0" borderId="57" xfId="0" applyFont="1" applyFill="1" applyBorder="1" applyAlignment="1" applyProtection="1">
      <alignment horizontal="center" vertical="center" wrapText="1" shrinkToFit="1"/>
    </xf>
    <xf numFmtId="0" fontId="14" fillId="0" borderId="58" xfId="0" applyFont="1" applyFill="1" applyBorder="1" applyAlignment="1" applyProtection="1">
      <alignment horizontal="center" vertical="center" wrapText="1" shrinkToFit="1"/>
    </xf>
    <xf numFmtId="0" fontId="14" fillId="0" borderId="59" xfId="0" applyFont="1" applyFill="1" applyBorder="1" applyAlignment="1" applyProtection="1">
      <alignment horizontal="center" vertical="center" wrapText="1" shrinkToFit="1"/>
    </xf>
    <xf numFmtId="49" fontId="14" fillId="3" borderId="57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53" xfId="0" applyFont="1" applyBorder="1" applyAlignment="1" applyProtection="1">
      <alignment horizontal="center" vertical="center" wrapText="1"/>
    </xf>
    <xf numFmtId="0" fontId="14" fillId="0" borderId="55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57" xfId="0" applyFont="1" applyBorder="1" applyAlignment="1" applyProtection="1">
      <alignment horizontal="center" vertical="center" wrapText="1"/>
    </xf>
    <xf numFmtId="0" fontId="14" fillId="0" borderId="58" xfId="0" applyFont="1" applyBorder="1" applyAlignment="1" applyProtection="1">
      <alignment horizontal="center" vertical="center" wrapText="1"/>
    </xf>
    <xf numFmtId="0" fontId="14" fillId="0" borderId="50" xfId="0" applyFont="1" applyFill="1" applyBorder="1" applyAlignment="1" applyProtection="1">
      <alignment horizontal="left" vertical="center" shrinkToFit="1"/>
    </xf>
    <xf numFmtId="49" fontId="14" fillId="3" borderId="50" xfId="0" applyNumberFormat="1" applyFont="1" applyFill="1" applyBorder="1" applyAlignment="1" applyProtection="1">
      <alignment horizontal="center" vertical="center" shrinkToFit="1"/>
      <protection locked="0"/>
    </xf>
    <xf numFmtId="49" fontId="14" fillId="3" borderId="51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51" xfId="0" applyFont="1" applyFill="1" applyBorder="1" applyAlignment="1" applyProtection="1">
      <alignment horizontal="center" vertical="center" shrinkToFit="1"/>
      <protection locked="0"/>
    </xf>
    <xf numFmtId="0" fontId="14" fillId="0" borderId="58" xfId="0" applyFont="1" applyBorder="1" applyAlignment="1" applyProtection="1">
      <alignment horizontal="center" vertical="center" shrinkToFit="1"/>
    </xf>
    <xf numFmtId="0" fontId="14" fillId="3" borderId="58" xfId="0" applyFont="1" applyFill="1" applyBorder="1" applyAlignment="1" applyProtection="1">
      <alignment horizontal="center" vertical="center" shrinkToFit="1"/>
      <protection locked="0"/>
    </xf>
    <xf numFmtId="0" fontId="14" fillId="3" borderId="59" xfId="0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176" fontId="14" fillId="3" borderId="50" xfId="0" applyNumberFormat="1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horizontal="center" vertical="center"/>
    </xf>
    <xf numFmtId="0" fontId="17" fillId="0" borderId="50" xfId="0" applyFont="1" applyBorder="1" applyAlignment="1" applyProtection="1">
      <alignment horizontal="center" vertical="center"/>
    </xf>
    <xf numFmtId="0" fontId="17" fillId="0" borderId="51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horizontal="left" vertical="center" wrapText="1"/>
    </xf>
    <xf numFmtId="0" fontId="10" fillId="0" borderId="21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 shrinkToFit="1"/>
    </xf>
    <xf numFmtId="0" fontId="10" fillId="0" borderId="41" xfId="0" applyFont="1" applyBorder="1" applyAlignment="1" applyProtection="1">
      <alignment horizontal="center" vertical="center" shrinkToFit="1"/>
    </xf>
    <xf numFmtId="0" fontId="10" fillId="0" borderId="17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45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182" fontId="10" fillId="0" borderId="38" xfId="1" applyNumberFormat="1" applyFont="1" applyBorder="1" applyAlignment="1" applyProtection="1">
      <alignment horizontal="right" vertical="center"/>
    </xf>
    <xf numFmtId="182" fontId="10" fillId="0" borderId="39" xfId="1" applyNumberFormat="1" applyFont="1" applyBorder="1" applyAlignment="1" applyProtection="1">
      <alignment horizontal="right" vertical="center"/>
    </xf>
    <xf numFmtId="182" fontId="10" fillId="0" borderId="48" xfId="1" applyNumberFormat="1" applyFont="1" applyBorder="1" applyAlignment="1" applyProtection="1">
      <alignment horizontal="right" vertical="center"/>
    </xf>
    <xf numFmtId="182" fontId="10" fillId="0" borderId="26" xfId="1" applyNumberFormat="1" applyFont="1" applyBorder="1" applyAlignment="1" applyProtection="1">
      <alignment horizontal="right" vertical="center"/>
    </xf>
    <xf numFmtId="181" fontId="10" fillId="0" borderId="21" xfId="0" applyNumberFormat="1" applyFont="1" applyBorder="1" applyAlignment="1" applyProtection="1">
      <alignment horizontal="center" vertical="center" shrinkToFit="1"/>
    </xf>
    <xf numFmtId="0" fontId="10" fillId="0" borderId="28" xfId="0" applyFont="1" applyBorder="1" applyAlignment="1" applyProtection="1">
      <alignment horizontal="center" vertical="center" wrapText="1"/>
    </xf>
    <xf numFmtId="0" fontId="10" fillId="0" borderId="30" xfId="0" applyFont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28" xfId="0" applyNumberFormat="1" applyFont="1" applyBorder="1" applyAlignment="1" applyProtection="1">
      <alignment horizontal="right" vertical="center" shrinkToFit="1"/>
    </xf>
    <xf numFmtId="0" fontId="10" fillId="0" borderId="29" xfId="0" applyNumberFormat="1" applyFont="1" applyBorder="1" applyAlignment="1" applyProtection="1">
      <alignment horizontal="right" vertical="center" shrinkToFit="1"/>
    </xf>
    <xf numFmtId="182" fontId="10" fillId="0" borderId="33" xfId="1" applyNumberFormat="1" applyFont="1" applyBorder="1" applyAlignment="1" applyProtection="1">
      <alignment horizontal="right" vertical="center"/>
    </xf>
    <xf numFmtId="182" fontId="10" fillId="0" borderId="0" xfId="1" applyNumberFormat="1" applyFont="1" applyBorder="1" applyAlignment="1" applyProtection="1">
      <alignment horizontal="right" vertical="center"/>
    </xf>
    <xf numFmtId="182" fontId="10" fillId="0" borderId="32" xfId="1" applyNumberFormat="1" applyFont="1" applyBorder="1" applyAlignment="1" applyProtection="1">
      <alignment horizontal="right" vertical="center"/>
    </xf>
    <xf numFmtId="182" fontId="10" fillId="0" borderId="9" xfId="1" applyNumberFormat="1" applyFont="1" applyBorder="1" applyAlignment="1" applyProtection="1">
      <alignment horizontal="right" vertical="center"/>
    </xf>
    <xf numFmtId="0" fontId="10" fillId="0" borderId="32" xfId="0" applyNumberFormat="1" applyFont="1" applyBorder="1" applyAlignment="1" applyProtection="1">
      <alignment horizontal="right" vertical="center" shrinkToFit="1"/>
    </xf>
    <xf numFmtId="0" fontId="10" fillId="0" borderId="9" xfId="0" applyNumberFormat="1" applyFont="1" applyBorder="1" applyAlignment="1" applyProtection="1">
      <alignment horizontal="right" vertical="center" shrinkToFit="1"/>
    </xf>
    <xf numFmtId="0" fontId="10" fillId="0" borderId="34" xfId="0" applyFont="1" applyBorder="1" applyAlignment="1" applyProtection="1">
      <alignment horizontal="center" vertical="center"/>
    </xf>
    <xf numFmtId="182" fontId="10" fillId="0" borderId="17" xfId="1" applyNumberFormat="1" applyFont="1" applyBorder="1" applyAlignment="1" applyProtection="1">
      <alignment horizontal="right" vertical="center"/>
    </xf>
    <xf numFmtId="182" fontId="10" fillId="0" borderId="15" xfId="1" applyNumberFormat="1" applyFont="1" applyBorder="1" applyAlignment="1" applyProtection="1">
      <alignment horizontal="right" vertical="center"/>
    </xf>
    <xf numFmtId="182" fontId="10" fillId="0" borderId="17" xfId="0" applyNumberFormat="1" applyFont="1" applyBorder="1" applyAlignment="1" applyProtection="1">
      <alignment horizontal="right" vertical="center"/>
    </xf>
    <xf numFmtId="182" fontId="10" fillId="0" borderId="15" xfId="0" applyNumberFormat="1" applyFont="1" applyBorder="1" applyAlignment="1" applyProtection="1">
      <alignment horizontal="right" vertical="center"/>
    </xf>
    <xf numFmtId="182" fontId="10" fillId="0" borderId="28" xfId="1" applyNumberFormat="1" applyFont="1" applyBorder="1" applyAlignment="1" applyProtection="1">
      <alignment horizontal="right" vertical="center"/>
    </xf>
    <xf numFmtId="182" fontId="10" fillId="0" borderId="29" xfId="1" applyNumberFormat="1" applyFont="1" applyBorder="1" applyAlignment="1" applyProtection="1">
      <alignment horizontal="right" vertical="center"/>
    </xf>
    <xf numFmtId="0" fontId="10" fillId="0" borderId="23" xfId="0" applyNumberFormat="1" applyFont="1" applyBorder="1" applyAlignment="1" applyProtection="1">
      <alignment horizontal="center" vertical="center" shrinkToFit="1"/>
    </xf>
    <xf numFmtId="0" fontId="10" fillId="0" borderId="26" xfId="0" applyNumberFormat="1" applyFont="1" applyBorder="1" applyAlignment="1" applyProtection="1">
      <alignment horizontal="center" vertical="center" shrinkToFit="1"/>
    </xf>
    <xf numFmtId="0" fontId="10" fillId="0" borderId="23" xfId="0" applyNumberFormat="1" applyFont="1" applyBorder="1" applyAlignment="1" applyProtection="1">
      <alignment horizontal="center" vertical="center"/>
    </xf>
    <xf numFmtId="0" fontId="10" fillId="0" borderId="26" xfId="0" applyNumberFormat="1" applyFont="1" applyBorder="1" applyAlignment="1" applyProtection="1">
      <alignment horizontal="center" vertical="center"/>
    </xf>
    <xf numFmtId="0" fontId="10" fillId="0" borderId="24" xfId="0" applyNumberFormat="1" applyFont="1" applyBorder="1" applyAlignment="1" applyProtection="1">
      <alignment horizontal="center" vertical="center"/>
    </xf>
    <xf numFmtId="0" fontId="10" fillId="0" borderId="27" xfId="0" applyNumberFormat="1" applyFont="1" applyBorder="1" applyAlignment="1" applyProtection="1">
      <alignment horizontal="center" vertical="center"/>
    </xf>
    <xf numFmtId="0" fontId="10" fillId="0" borderId="28" xfId="0" applyFont="1" applyBorder="1" applyAlignment="1" applyProtection="1">
      <alignment horizontal="right" vertical="center"/>
    </xf>
    <xf numFmtId="0" fontId="10" fillId="0" borderId="29" xfId="0" applyFont="1" applyBorder="1" applyAlignment="1" applyProtection="1">
      <alignment horizontal="right" vertical="center"/>
    </xf>
    <xf numFmtId="0" fontId="10" fillId="0" borderId="30" xfId="0" applyFont="1" applyBorder="1" applyAlignment="1" applyProtection="1">
      <alignment horizontal="right" vertical="center"/>
    </xf>
    <xf numFmtId="0" fontId="10" fillId="0" borderId="31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10" fillId="0" borderId="47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horizontal="left" vertical="center"/>
    </xf>
    <xf numFmtId="0" fontId="10" fillId="0" borderId="9" xfId="0" applyFont="1" applyBorder="1" applyAlignment="1" applyProtection="1">
      <alignment horizontal="left" vertical="center"/>
    </xf>
    <xf numFmtId="0" fontId="10" fillId="0" borderId="10" xfId="0" applyFont="1" applyBorder="1" applyAlignment="1" applyProtection="1">
      <alignment horizontal="left" vertical="center"/>
    </xf>
    <xf numFmtId="0" fontId="10" fillId="0" borderId="22" xfId="0" applyNumberFormat="1" applyFont="1" applyBorder="1" applyAlignment="1" applyProtection="1">
      <alignment horizontal="center" vertical="center" shrinkToFit="1"/>
    </xf>
    <xf numFmtId="0" fontId="10" fillId="0" borderId="25" xfId="0" applyNumberFormat="1" applyFont="1" applyBorder="1" applyAlignment="1" applyProtection="1">
      <alignment horizontal="center" vertical="center" shrinkToFit="1"/>
    </xf>
    <xf numFmtId="0" fontId="10" fillId="0" borderId="46" xfId="0" applyFont="1" applyBorder="1" applyAlignment="1" applyProtection="1">
      <alignment horizontal="center" vertical="center"/>
    </xf>
    <xf numFmtId="0" fontId="10" fillId="0" borderId="41" xfId="0" applyFont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/>
    </xf>
    <xf numFmtId="0" fontId="13" fillId="0" borderId="30" xfId="0" applyFont="1" applyBorder="1" applyAlignment="1" applyProtection="1">
      <alignment horizontal="center" vertical="center"/>
    </xf>
    <xf numFmtId="0" fontId="13" fillId="0" borderId="33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44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 shrinkToFit="1"/>
    </xf>
    <xf numFmtId="0" fontId="10" fillId="0" borderId="10" xfId="0" applyFont="1" applyBorder="1" applyAlignment="1" applyProtection="1">
      <alignment horizontal="center" vertical="center" shrinkToFit="1"/>
    </xf>
    <xf numFmtId="14" fontId="54" fillId="0" borderId="0" xfId="3" applyNumberFormat="1" applyFont="1" applyAlignment="1">
      <alignment horizontal="center" vertical="center"/>
    </xf>
    <xf numFmtId="0" fontId="19" fillId="0" borderId="63" xfId="2" applyFont="1" applyBorder="1" applyAlignment="1" applyProtection="1">
      <alignment horizontal="right" vertical="center" shrinkToFit="1"/>
    </xf>
    <xf numFmtId="0" fontId="19" fillId="0" borderId="64" xfId="2" applyFont="1" applyBorder="1" applyAlignment="1" applyProtection="1">
      <alignment horizontal="right" vertical="center" shrinkToFit="1"/>
    </xf>
    <xf numFmtId="0" fontId="19" fillId="0" borderId="64" xfId="2" applyFont="1" applyBorder="1" applyAlignment="1" applyProtection="1">
      <alignment horizontal="left" vertical="center" shrinkToFit="1"/>
    </xf>
    <xf numFmtId="0" fontId="19" fillId="0" borderId="65" xfId="2" applyFont="1" applyBorder="1" applyAlignment="1" applyProtection="1">
      <alignment horizontal="left" vertical="center" shrinkToFit="1"/>
    </xf>
    <xf numFmtId="0" fontId="22" fillId="0" borderId="0" xfId="2" applyFont="1" applyAlignment="1" applyProtection="1">
      <alignment horizontal="center" vertical="center" shrinkToFit="1"/>
    </xf>
    <xf numFmtId="0" fontId="19" fillId="0" borderId="63" xfId="2" applyFont="1" applyBorder="1" applyAlignment="1" applyProtection="1">
      <alignment horizontal="center" vertical="center"/>
    </xf>
    <xf numFmtId="0" fontId="19" fillId="0" borderId="67" xfId="2" applyFont="1" applyBorder="1" applyAlignment="1" applyProtection="1">
      <alignment horizontal="center" vertical="center"/>
    </xf>
    <xf numFmtId="0" fontId="37" fillId="0" borderId="75" xfId="2" applyFont="1" applyBorder="1" applyAlignment="1" applyProtection="1">
      <alignment horizontal="center" vertical="center" shrinkToFit="1"/>
    </xf>
    <xf numFmtId="0" fontId="37" fillId="0" borderId="76" xfId="2" applyFont="1" applyBorder="1" applyAlignment="1" applyProtection="1">
      <alignment horizontal="center" vertical="center" shrinkToFit="1"/>
    </xf>
    <xf numFmtId="0" fontId="37" fillId="0" borderId="64" xfId="2" applyFont="1" applyBorder="1" applyAlignment="1" applyProtection="1">
      <alignment horizontal="center" vertical="center" shrinkToFit="1"/>
    </xf>
    <xf numFmtId="0" fontId="37" fillId="0" borderId="65" xfId="2" applyFont="1" applyBorder="1" applyAlignment="1" applyProtection="1">
      <alignment horizontal="center" vertical="center" shrinkToFit="1"/>
    </xf>
    <xf numFmtId="0" fontId="19" fillId="0" borderId="63" xfId="2" applyFont="1" applyBorder="1" applyAlignment="1" applyProtection="1">
      <alignment horizontal="center" vertical="center" wrapText="1"/>
    </xf>
    <xf numFmtId="0" fontId="19" fillId="0" borderId="64" xfId="2" applyFont="1" applyBorder="1" applyAlignment="1" applyProtection="1">
      <alignment horizontal="center" vertical="center" wrapText="1"/>
    </xf>
    <xf numFmtId="0" fontId="36" fillId="0" borderId="80" xfId="0" applyFont="1" applyBorder="1" applyAlignment="1" applyProtection="1">
      <alignment horizontal="center" vertical="center"/>
    </xf>
    <xf numFmtId="0" fontId="36" fillId="0" borderId="50" xfId="0" applyFont="1" applyBorder="1" applyAlignment="1" applyProtection="1">
      <alignment horizontal="center" vertical="center"/>
    </xf>
    <xf numFmtId="0" fontId="36" fillId="0" borderId="51" xfId="0" applyFont="1" applyBorder="1" applyAlignment="1" applyProtection="1">
      <alignment horizontal="center" vertical="center"/>
    </xf>
    <xf numFmtId="0" fontId="19" fillId="0" borderId="50" xfId="2" applyFont="1" applyBorder="1" applyAlignment="1" applyProtection="1">
      <alignment horizontal="left" vertical="center" shrinkToFit="1"/>
    </xf>
    <xf numFmtId="0" fontId="19" fillId="0" borderId="51" xfId="2" applyFont="1" applyBorder="1" applyAlignment="1" applyProtection="1">
      <alignment horizontal="left" vertical="center" shrinkToFit="1"/>
    </xf>
    <xf numFmtId="0" fontId="39" fillId="0" borderId="0" xfId="2" applyFont="1" applyBorder="1" applyAlignment="1" applyProtection="1">
      <alignment horizontal="center" vertical="center" wrapText="1" shrinkToFit="1"/>
    </xf>
    <xf numFmtId="0" fontId="24" fillId="0" borderId="0" xfId="2" applyFont="1" applyBorder="1" applyAlignment="1" applyProtection="1">
      <alignment horizontal="center" vertical="center" shrinkToFit="1"/>
    </xf>
    <xf numFmtId="0" fontId="19" fillId="0" borderId="77" xfId="2" applyFont="1" applyBorder="1" applyAlignment="1" applyProtection="1">
      <alignment horizontal="center" vertical="center"/>
    </xf>
    <xf numFmtId="0" fontId="19" fillId="0" borderId="78" xfId="2" applyFont="1" applyBorder="1" applyAlignment="1" applyProtection="1">
      <alignment horizontal="center" vertical="center"/>
    </xf>
    <xf numFmtId="0" fontId="19" fillId="0" borderId="79" xfId="2" applyFont="1" applyBorder="1" applyAlignment="1" applyProtection="1">
      <alignment horizontal="center" vertical="center"/>
    </xf>
    <xf numFmtId="0" fontId="19" fillId="0" borderId="68" xfId="2" applyFont="1" applyBorder="1" applyAlignment="1" applyProtection="1">
      <alignment horizontal="center" vertical="center" wrapText="1" shrinkToFit="1"/>
    </xf>
    <xf numFmtId="0" fontId="19" fillId="0" borderId="64" xfId="2" applyFont="1" applyBorder="1" applyAlignment="1" applyProtection="1">
      <alignment horizontal="center" vertical="center" wrapText="1" shrinkToFit="1"/>
    </xf>
    <xf numFmtId="0" fontId="19" fillId="0" borderId="65" xfId="2" applyFont="1" applyBorder="1" applyAlignment="1" applyProtection="1">
      <alignment horizontal="center" vertical="center" wrapText="1" shrinkToFi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5" fillId="3" borderId="50" xfId="3" applyFill="1" applyBorder="1" applyAlignment="1">
      <alignment horizontal="center" vertical="center"/>
    </xf>
    <xf numFmtId="0" fontId="25" fillId="3" borderId="51" xfId="3" applyFill="1" applyBorder="1" applyAlignment="1">
      <alignment horizontal="center" vertical="center"/>
    </xf>
    <xf numFmtId="14" fontId="49" fillId="0" borderId="0" xfId="3" applyNumberFormat="1" applyFont="1" applyAlignment="1">
      <alignment horizontal="center" vertical="center"/>
    </xf>
    <xf numFmtId="0" fontId="44" fillId="0" borderId="0" xfId="3" applyFont="1" applyAlignment="1">
      <alignment horizontal="center" vertical="center"/>
    </xf>
    <xf numFmtId="14" fontId="25" fillId="0" borderId="0" xfId="3" applyNumberFormat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2"/>
    <cellStyle name="標準 2 2" xfId="4"/>
    <cellStyle name="標準 2 2 2" xfId="5"/>
    <cellStyle name="標準 3" xfId="3"/>
  </cellStyles>
  <dxfs count="79"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 patternType="solid">
          <bgColor theme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numFmt numFmtId="19" formatCode="yyyy/m/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numFmt numFmtId="19" formatCode="yyyy/m/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alignment vertical="center" textRotation="0" wrapTex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strike val="0"/>
        <u/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 patternType="solid">
          <bgColor theme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 patternType="solid">
          <bgColor theme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21167</xdr:colOff>
      <xdr:row>17</xdr:row>
      <xdr:rowOff>0</xdr:rowOff>
    </xdr:from>
    <xdr:to>
      <xdr:col>15</xdr:col>
      <xdr:colOff>15875</xdr:colOff>
      <xdr:row>20</xdr:row>
      <xdr:rowOff>0</xdr:rowOff>
    </xdr:to>
    <xdr:cxnSp macro="">
      <xdr:nvCxnSpPr>
        <xdr:cNvPr id="2" name="直線コネクタ 1"/>
        <xdr:cNvCxnSpPr/>
      </xdr:nvCxnSpPr>
      <xdr:spPr>
        <a:xfrm flipH="1">
          <a:off x="3196167" y="7376583"/>
          <a:ext cx="1582208" cy="130175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15875</xdr:colOff>
      <xdr:row>20</xdr:row>
      <xdr:rowOff>7937</xdr:rowOff>
    </xdr:from>
    <xdr:to>
      <xdr:col>15</xdr:col>
      <xdr:colOff>3972</xdr:colOff>
      <xdr:row>22</xdr:row>
      <xdr:rowOff>420688</xdr:rowOff>
    </xdr:to>
    <xdr:cxnSp macro="">
      <xdr:nvCxnSpPr>
        <xdr:cNvPr id="3" name="直線コネクタ 2"/>
        <xdr:cNvCxnSpPr/>
      </xdr:nvCxnSpPr>
      <xdr:spPr>
        <a:xfrm flipH="1">
          <a:off x="3190875" y="8580437"/>
          <a:ext cx="1575597" cy="1270001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15876</xdr:colOff>
      <xdr:row>23</xdr:row>
      <xdr:rowOff>7938</xdr:rowOff>
    </xdr:from>
    <xdr:to>
      <xdr:col>15</xdr:col>
      <xdr:colOff>7938</xdr:colOff>
      <xdr:row>24</xdr:row>
      <xdr:rowOff>0</xdr:rowOff>
    </xdr:to>
    <xdr:cxnSp macro="">
      <xdr:nvCxnSpPr>
        <xdr:cNvPr id="14" name="直線コネクタ 13"/>
        <xdr:cNvCxnSpPr/>
      </xdr:nvCxnSpPr>
      <xdr:spPr>
        <a:xfrm flipH="1">
          <a:off x="3190876" y="9988021"/>
          <a:ext cx="1579562" cy="425979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13</xdr:row>
      <xdr:rowOff>0</xdr:rowOff>
    </xdr:from>
    <xdr:to>
      <xdr:col>26</xdr:col>
      <xdr:colOff>0</xdr:colOff>
      <xdr:row>14</xdr:row>
      <xdr:rowOff>1</xdr:rowOff>
    </xdr:to>
    <xdr:sp macro="" textlink="">
      <xdr:nvSpPr>
        <xdr:cNvPr id="2" name="円/楕円 29"/>
        <xdr:cNvSpPr/>
      </xdr:nvSpPr>
      <xdr:spPr>
        <a:xfrm>
          <a:off x="14516100" y="56483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26</xdr:col>
      <xdr:colOff>0</xdr:colOff>
      <xdr:row>15</xdr:row>
      <xdr:rowOff>0</xdr:rowOff>
    </xdr:to>
    <xdr:sp macro="" textlink="">
      <xdr:nvSpPr>
        <xdr:cNvPr id="3" name="円/楕円 29"/>
        <xdr:cNvSpPr/>
      </xdr:nvSpPr>
      <xdr:spPr>
        <a:xfrm>
          <a:off x="14687550" y="6172200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14</xdr:row>
      <xdr:rowOff>517071</xdr:rowOff>
    </xdr:from>
    <xdr:to>
      <xdr:col>26</xdr:col>
      <xdr:colOff>0</xdr:colOff>
      <xdr:row>16</xdr:row>
      <xdr:rowOff>0</xdr:rowOff>
    </xdr:to>
    <xdr:sp macro="" textlink="">
      <xdr:nvSpPr>
        <xdr:cNvPr id="4" name="円/楕円 29"/>
        <xdr:cNvSpPr/>
      </xdr:nvSpPr>
      <xdr:spPr>
        <a:xfrm>
          <a:off x="14516100" y="6679746"/>
          <a:ext cx="571500" cy="511629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26</xdr:col>
      <xdr:colOff>0</xdr:colOff>
      <xdr:row>17</xdr:row>
      <xdr:rowOff>0</xdr:rowOff>
    </xdr:to>
    <xdr:sp macro="" textlink="">
      <xdr:nvSpPr>
        <xdr:cNvPr id="5" name="円/楕円 29"/>
        <xdr:cNvSpPr/>
      </xdr:nvSpPr>
      <xdr:spPr>
        <a:xfrm>
          <a:off x="14516100" y="719137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17</xdr:row>
      <xdr:rowOff>0</xdr:rowOff>
    </xdr:from>
    <xdr:to>
      <xdr:col>26</xdr:col>
      <xdr:colOff>0</xdr:colOff>
      <xdr:row>18</xdr:row>
      <xdr:rowOff>1</xdr:rowOff>
    </xdr:to>
    <xdr:sp macro="" textlink="">
      <xdr:nvSpPr>
        <xdr:cNvPr id="6" name="円/楕円 29"/>
        <xdr:cNvSpPr/>
      </xdr:nvSpPr>
      <xdr:spPr>
        <a:xfrm>
          <a:off x="14687550" y="77152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19</xdr:row>
      <xdr:rowOff>0</xdr:rowOff>
    </xdr:to>
    <xdr:sp macro="" textlink="">
      <xdr:nvSpPr>
        <xdr:cNvPr id="7" name="円/楕円 29"/>
        <xdr:cNvSpPr/>
      </xdr:nvSpPr>
      <xdr:spPr>
        <a:xfrm>
          <a:off x="14516100" y="822007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8" name="円/楕円 29"/>
        <xdr:cNvSpPr/>
      </xdr:nvSpPr>
      <xdr:spPr>
        <a:xfrm>
          <a:off x="14516100" y="1336357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26</xdr:row>
      <xdr:rowOff>517070</xdr:rowOff>
    </xdr:from>
    <xdr:to>
      <xdr:col>26</xdr:col>
      <xdr:colOff>0</xdr:colOff>
      <xdr:row>28</xdr:row>
      <xdr:rowOff>0</xdr:rowOff>
    </xdr:to>
    <xdr:sp macro="" textlink="">
      <xdr:nvSpPr>
        <xdr:cNvPr id="9" name="円/楕円 29"/>
        <xdr:cNvSpPr/>
      </xdr:nvSpPr>
      <xdr:spPr>
        <a:xfrm>
          <a:off x="14516100" y="12851945"/>
          <a:ext cx="571500" cy="51163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19</xdr:row>
      <xdr:rowOff>-1</xdr:rowOff>
    </xdr:from>
    <xdr:to>
      <xdr:col>26</xdr:col>
      <xdr:colOff>0</xdr:colOff>
      <xdr:row>20</xdr:row>
      <xdr:rowOff>0</xdr:rowOff>
    </xdr:to>
    <xdr:sp macro="" textlink="">
      <xdr:nvSpPr>
        <xdr:cNvPr id="10" name="円/楕円 29"/>
        <xdr:cNvSpPr/>
      </xdr:nvSpPr>
      <xdr:spPr>
        <a:xfrm>
          <a:off x="14516100" y="8734424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27</xdr:row>
      <xdr:rowOff>1</xdr:rowOff>
    </xdr:to>
    <xdr:sp macro="" textlink="">
      <xdr:nvSpPr>
        <xdr:cNvPr id="11" name="円/楕円 29"/>
        <xdr:cNvSpPr/>
      </xdr:nvSpPr>
      <xdr:spPr>
        <a:xfrm>
          <a:off x="14516100" y="123348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0</xdr:colOff>
      <xdr:row>21</xdr:row>
      <xdr:rowOff>1</xdr:rowOff>
    </xdr:to>
    <xdr:sp macro="" textlink="">
      <xdr:nvSpPr>
        <xdr:cNvPr id="12" name="円/楕円 29"/>
        <xdr:cNvSpPr/>
      </xdr:nvSpPr>
      <xdr:spPr>
        <a:xfrm>
          <a:off x="14516100" y="92487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3" name="円/楕円 29"/>
        <xdr:cNvSpPr/>
      </xdr:nvSpPr>
      <xdr:spPr>
        <a:xfrm>
          <a:off x="14516100" y="1182052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21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14" name="円/楕円 29"/>
        <xdr:cNvSpPr/>
      </xdr:nvSpPr>
      <xdr:spPr>
        <a:xfrm>
          <a:off x="14516100" y="976312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23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15" name="円/楕円 29"/>
        <xdr:cNvSpPr/>
      </xdr:nvSpPr>
      <xdr:spPr>
        <a:xfrm>
          <a:off x="14687550" y="10801350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24</xdr:row>
      <xdr:rowOff>-1</xdr:rowOff>
    </xdr:from>
    <xdr:to>
      <xdr:col>26</xdr:col>
      <xdr:colOff>0</xdr:colOff>
      <xdr:row>25</xdr:row>
      <xdr:rowOff>0</xdr:rowOff>
    </xdr:to>
    <xdr:sp macro="" textlink="">
      <xdr:nvSpPr>
        <xdr:cNvPr id="16" name="円/楕円 29"/>
        <xdr:cNvSpPr/>
      </xdr:nvSpPr>
      <xdr:spPr>
        <a:xfrm>
          <a:off x="14516100" y="11306174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0</xdr:colOff>
      <xdr:row>23</xdr:row>
      <xdr:rowOff>1</xdr:rowOff>
    </xdr:to>
    <xdr:sp macro="" textlink="">
      <xdr:nvSpPr>
        <xdr:cNvPr id="17" name="円/楕円 29"/>
        <xdr:cNvSpPr/>
      </xdr:nvSpPr>
      <xdr:spPr>
        <a:xfrm>
          <a:off x="14516100" y="102774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11</xdr:row>
      <xdr:rowOff>510019</xdr:rowOff>
    </xdr:from>
    <xdr:to>
      <xdr:col>26</xdr:col>
      <xdr:colOff>0</xdr:colOff>
      <xdr:row>13</xdr:row>
      <xdr:rowOff>0</xdr:rowOff>
    </xdr:to>
    <xdr:sp macro="" textlink="">
      <xdr:nvSpPr>
        <xdr:cNvPr id="19" name="円/楕円 29"/>
        <xdr:cNvSpPr/>
      </xdr:nvSpPr>
      <xdr:spPr>
        <a:xfrm>
          <a:off x="14807045" y="7229474"/>
          <a:ext cx="571500" cy="52907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29</xdr:row>
      <xdr:rowOff>0</xdr:rowOff>
    </xdr:from>
    <xdr:to>
      <xdr:col>26</xdr:col>
      <xdr:colOff>0</xdr:colOff>
      <xdr:row>30</xdr:row>
      <xdr:rowOff>1</xdr:rowOff>
    </xdr:to>
    <xdr:sp macro="" textlink="">
      <xdr:nvSpPr>
        <xdr:cNvPr id="20" name="円/楕円 29"/>
        <xdr:cNvSpPr/>
      </xdr:nvSpPr>
      <xdr:spPr>
        <a:xfrm>
          <a:off x="14687550" y="138874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	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31</xdr:row>
      <xdr:rowOff>0</xdr:rowOff>
    </xdr:from>
    <xdr:to>
      <xdr:col>26</xdr:col>
      <xdr:colOff>0</xdr:colOff>
      <xdr:row>32</xdr:row>
      <xdr:rowOff>1</xdr:rowOff>
    </xdr:to>
    <xdr:sp macro="" textlink="">
      <xdr:nvSpPr>
        <xdr:cNvPr id="21" name="円/楕円 29"/>
        <xdr:cNvSpPr/>
      </xdr:nvSpPr>
      <xdr:spPr>
        <a:xfrm>
          <a:off x="14687550" y="149161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30</xdr:row>
      <xdr:rowOff>0</xdr:rowOff>
    </xdr:from>
    <xdr:to>
      <xdr:col>26</xdr:col>
      <xdr:colOff>0</xdr:colOff>
      <xdr:row>31</xdr:row>
      <xdr:rowOff>1</xdr:rowOff>
    </xdr:to>
    <xdr:sp macro="" textlink="">
      <xdr:nvSpPr>
        <xdr:cNvPr id="22" name="円/楕円 29"/>
        <xdr:cNvSpPr/>
      </xdr:nvSpPr>
      <xdr:spPr>
        <a:xfrm>
          <a:off x="14687550" y="144018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26</xdr:col>
      <xdr:colOff>0</xdr:colOff>
      <xdr:row>33</xdr:row>
      <xdr:rowOff>1</xdr:rowOff>
    </xdr:to>
    <xdr:sp macro="" textlink="">
      <xdr:nvSpPr>
        <xdr:cNvPr id="23" name="円/楕円 29"/>
        <xdr:cNvSpPr/>
      </xdr:nvSpPr>
      <xdr:spPr>
        <a:xfrm>
          <a:off x="14687550" y="154305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35</xdr:row>
      <xdr:rowOff>1</xdr:rowOff>
    </xdr:to>
    <xdr:sp macro="" textlink="">
      <xdr:nvSpPr>
        <xdr:cNvPr id="24" name="円/楕円 29"/>
        <xdr:cNvSpPr/>
      </xdr:nvSpPr>
      <xdr:spPr>
        <a:xfrm>
          <a:off x="14687550" y="164592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33</xdr:row>
      <xdr:rowOff>0</xdr:rowOff>
    </xdr:from>
    <xdr:to>
      <xdr:col>26</xdr:col>
      <xdr:colOff>0</xdr:colOff>
      <xdr:row>34</xdr:row>
      <xdr:rowOff>1</xdr:rowOff>
    </xdr:to>
    <xdr:sp macro="" textlink="">
      <xdr:nvSpPr>
        <xdr:cNvPr id="25" name="円/楕円 29"/>
        <xdr:cNvSpPr/>
      </xdr:nvSpPr>
      <xdr:spPr>
        <a:xfrm>
          <a:off x="14687550" y="159448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0</xdr:colOff>
      <xdr:row>36</xdr:row>
      <xdr:rowOff>1</xdr:rowOff>
    </xdr:to>
    <xdr:sp macro="" textlink="">
      <xdr:nvSpPr>
        <xdr:cNvPr id="26" name="円/楕円 29"/>
        <xdr:cNvSpPr/>
      </xdr:nvSpPr>
      <xdr:spPr>
        <a:xfrm>
          <a:off x="14687550" y="169735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26</xdr:col>
      <xdr:colOff>0</xdr:colOff>
      <xdr:row>37</xdr:row>
      <xdr:rowOff>1</xdr:rowOff>
    </xdr:to>
    <xdr:sp macro="" textlink="">
      <xdr:nvSpPr>
        <xdr:cNvPr id="27" name="円/楕円 29"/>
        <xdr:cNvSpPr/>
      </xdr:nvSpPr>
      <xdr:spPr>
        <a:xfrm>
          <a:off x="14687550" y="174879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12</xdr:row>
      <xdr:rowOff>0</xdr:rowOff>
    </xdr:from>
    <xdr:to>
      <xdr:col>28</xdr:col>
      <xdr:colOff>0</xdr:colOff>
      <xdr:row>13</xdr:row>
      <xdr:rowOff>1</xdr:rowOff>
    </xdr:to>
    <xdr:sp macro="" textlink="">
      <xdr:nvSpPr>
        <xdr:cNvPr id="29" name="円/楕円 29"/>
        <xdr:cNvSpPr/>
      </xdr:nvSpPr>
      <xdr:spPr>
        <a:xfrm>
          <a:off x="15830550" y="51435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13</xdr:row>
      <xdr:rowOff>0</xdr:rowOff>
    </xdr:from>
    <xdr:to>
      <xdr:col>28</xdr:col>
      <xdr:colOff>0</xdr:colOff>
      <xdr:row>14</xdr:row>
      <xdr:rowOff>1</xdr:rowOff>
    </xdr:to>
    <xdr:sp macro="" textlink="">
      <xdr:nvSpPr>
        <xdr:cNvPr id="30" name="円/楕円 29"/>
        <xdr:cNvSpPr/>
      </xdr:nvSpPr>
      <xdr:spPr>
        <a:xfrm>
          <a:off x="15906750" y="7635875"/>
          <a:ext cx="571500" cy="50800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14</xdr:row>
      <xdr:rowOff>0</xdr:rowOff>
    </xdr:from>
    <xdr:to>
      <xdr:col>28</xdr:col>
      <xdr:colOff>0</xdr:colOff>
      <xdr:row>15</xdr:row>
      <xdr:rowOff>1</xdr:rowOff>
    </xdr:to>
    <xdr:sp macro="" textlink="">
      <xdr:nvSpPr>
        <xdr:cNvPr id="31" name="円/楕円 29"/>
        <xdr:cNvSpPr/>
      </xdr:nvSpPr>
      <xdr:spPr>
        <a:xfrm>
          <a:off x="15830550" y="61722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15</xdr:row>
      <xdr:rowOff>0</xdr:rowOff>
    </xdr:from>
    <xdr:to>
      <xdr:col>28</xdr:col>
      <xdr:colOff>0</xdr:colOff>
      <xdr:row>16</xdr:row>
      <xdr:rowOff>1</xdr:rowOff>
    </xdr:to>
    <xdr:sp macro="" textlink="">
      <xdr:nvSpPr>
        <xdr:cNvPr id="32" name="円/楕円 29"/>
        <xdr:cNvSpPr/>
      </xdr:nvSpPr>
      <xdr:spPr>
        <a:xfrm>
          <a:off x="15830550" y="66865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17</xdr:row>
      <xdr:rowOff>0</xdr:rowOff>
    </xdr:from>
    <xdr:to>
      <xdr:col>28</xdr:col>
      <xdr:colOff>0</xdr:colOff>
      <xdr:row>18</xdr:row>
      <xdr:rowOff>1</xdr:rowOff>
    </xdr:to>
    <xdr:sp macro="" textlink="">
      <xdr:nvSpPr>
        <xdr:cNvPr id="33" name="円/楕円 29"/>
        <xdr:cNvSpPr/>
      </xdr:nvSpPr>
      <xdr:spPr>
        <a:xfrm>
          <a:off x="15830550" y="77152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16</xdr:row>
      <xdr:rowOff>0</xdr:rowOff>
    </xdr:from>
    <xdr:to>
      <xdr:col>28</xdr:col>
      <xdr:colOff>0</xdr:colOff>
      <xdr:row>17</xdr:row>
      <xdr:rowOff>1</xdr:rowOff>
    </xdr:to>
    <xdr:sp macro="" textlink="">
      <xdr:nvSpPr>
        <xdr:cNvPr id="34" name="円/楕円 29"/>
        <xdr:cNvSpPr/>
      </xdr:nvSpPr>
      <xdr:spPr>
        <a:xfrm>
          <a:off x="15830550" y="72009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18</xdr:row>
      <xdr:rowOff>0</xdr:rowOff>
    </xdr:from>
    <xdr:to>
      <xdr:col>28</xdr:col>
      <xdr:colOff>0</xdr:colOff>
      <xdr:row>19</xdr:row>
      <xdr:rowOff>1</xdr:rowOff>
    </xdr:to>
    <xdr:sp macro="" textlink="">
      <xdr:nvSpPr>
        <xdr:cNvPr id="35" name="円/楕円 29"/>
        <xdr:cNvSpPr/>
      </xdr:nvSpPr>
      <xdr:spPr>
        <a:xfrm>
          <a:off x="15830550" y="82296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19</xdr:row>
      <xdr:rowOff>0</xdr:rowOff>
    </xdr:from>
    <xdr:to>
      <xdr:col>28</xdr:col>
      <xdr:colOff>0</xdr:colOff>
      <xdr:row>20</xdr:row>
      <xdr:rowOff>1</xdr:rowOff>
    </xdr:to>
    <xdr:sp macro="" textlink="">
      <xdr:nvSpPr>
        <xdr:cNvPr id="36" name="円/楕円 29"/>
        <xdr:cNvSpPr/>
      </xdr:nvSpPr>
      <xdr:spPr>
        <a:xfrm>
          <a:off x="15830550" y="87439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21</xdr:row>
      <xdr:rowOff>0</xdr:rowOff>
    </xdr:from>
    <xdr:to>
      <xdr:col>28</xdr:col>
      <xdr:colOff>0</xdr:colOff>
      <xdr:row>22</xdr:row>
      <xdr:rowOff>1</xdr:rowOff>
    </xdr:to>
    <xdr:sp macro="" textlink="">
      <xdr:nvSpPr>
        <xdr:cNvPr id="37" name="円/楕円 29"/>
        <xdr:cNvSpPr/>
      </xdr:nvSpPr>
      <xdr:spPr>
        <a:xfrm>
          <a:off x="15830550" y="97726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20</xdr:row>
      <xdr:rowOff>0</xdr:rowOff>
    </xdr:from>
    <xdr:to>
      <xdr:col>28</xdr:col>
      <xdr:colOff>0</xdr:colOff>
      <xdr:row>21</xdr:row>
      <xdr:rowOff>1</xdr:rowOff>
    </xdr:to>
    <xdr:sp macro="" textlink="">
      <xdr:nvSpPr>
        <xdr:cNvPr id="38" name="円/楕円 29"/>
        <xdr:cNvSpPr/>
      </xdr:nvSpPr>
      <xdr:spPr>
        <a:xfrm>
          <a:off x="15830550" y="92583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22</xdr:row>
      <xdr:rowOff>0</xdr:rowOff>
    </xdr:from>
    <xdr:to>
      <xdr:col>28</xdr:col>
      <xdr:colOff>0</xdr:colOff>
      <xdr:row>23</xdr:row>
      <xdr:rowOff>1</xdr:rowOff>
    </xdr:to>
    <xdr:sp macro="" textlink="">
      <xdr:nvSpPr>
        <xdr:cNvPr id="39" name="円/楕円 29"/>
        <xdr:cNvSpPr/>
      </xdr:nvSpPr>
      <xdr:spPr>
        <a:xfrm>
          <a:off x="15830550" y="102870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23</xdr:row>
      <xdr:rowOff>0</xdr:rowOff>
    </xdr:from>
    <xdr:to>
      <xdr:col>28</xdr:col>
      <xdr:colOff>0</xdr:colOff>
      <xdr:row>24</xdr:row>
      <xdr:rowOff>1</xdr:rowOff>
    </xdr:to>
    <xdr:sp macro="" textlink="">
      <xdr:nvSpPr>
        <xdr:cNvPr id="40" name="円/楕円 29"/>
        <xdr:cNvSpPr/>
      </xdr:nvSpPr>
      <xdr:spPr>
        <a:xfrm>
          <a:off x="15830550" y="108013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24</xdr:row>
      <xdr:rowOff>0</xdr:rowOff>
    </xdr:from>
    <xdr:to>
      <xdr:col>28</xdr:col>
      <xdr:colOff>0</xdr:colOff>
      <xdr:row>25</xdr:row>
      <xdr:rowOff>1</xdr:rowOff>
    </xdr:to>
    <xdr:sp macro="" textlink="">
      <xdr:nvSpPr>
        <xdr:cNvPr id="41" name="円/楕円 29"/>
        <xdr:cNvSpPr/>
      </xdr:nvSpPr>
      <xdr:spPr>
        <a:xfrm>
          <a:off x="15830550" y="113157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25</xdr:row>
      <xdr:rowOff>0</xdr:rowOff>
    </xdr:from>
    <xdr:to>
      <xdr:col>28</xdr:col>
      <xdr:colOff>0</xdr:colOff>
      <xdr:row>26</xdr:row>
      <xdr:rowOff>1</xdr:rowOff>
    </xdr:to>
    <xdr:sp macro="" textlink="">
      <xdr:nvSpPr>
        <xdr:cNvPr id="42" name="円/楕円 29"/>
        <xdr:cNvSpPr/>
      </xdr:nvSpPr>
      <xdr:spPr>
        <a:xfrm>
          <a:off x="15830550" y="118300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28</xdr:col>
      <xdr:colOff>0</xdr:colOff>
      <xdr:row>28</xdr:row>
      <xdr:rowOff>1</xdr:rowOff>
    </xdr:to>
    <xdr:sp macro="" textlink="">
      <xdr:nvSpPr>
        <xdr:cNvPr id="43" name="円/楕円 29"/>
        <xdr:cNvSpPr/>
      </xdr:nvSpPr>
      <xdr:spPr>
        <a:xfrm>
          <a:off x="15830550" y="128587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26</xdr:row>
      <xdr:rowOff>0</xdr:rowOff>
    </xdr:from>
    <xdr:to>
      <xdr:col>28</xdr:col>
      <xdr:colOff>0</xdr:colOff>
      <xdr:row>27</xdr:row>
      <xdr:rowOff>1</xdr:rowOff>
    </xdr:to>
    <xdr:sp macro="" textlink="">
      <xdr:nvSpPr>
        <xdr:cNvPr id="44" name="円/楕円 29"/>
        <xdr:cNvSpPr/>
      </xdr:nvSpPr>
      <xdr:spPr>
        <a:xfrm>
          <a:off x="15830550" y="123444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28</xdr:row>
      <xdr:rowOff>0</xdr:rowOff>
    </xdr:from>
    <xdr:to>
      <xdr:col>28</xdr:col>
      <xdr:colOff>0</xdr:colOff>
      <xdr:row>29</xdr:row>
      <xdr:rowOff>1</xdr:rowOff>
    </xdr:to>
    <xdr:sp macro="" textlink="">
      <xdr:nvSpPr>
        <xdr:cNvPr id="45" name="円/楕円 29"/>
        <xdr:cNvSpPr/>
      </xdr:nvSpPr>
      <xdr:spPr>
        <a:xfrm>
          <a:off x="15830550" y="133731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29</xdr:row>
      <xdr:rowOff>0</xdr:rowOff>
    </xdr:from>
    <xdr:to>
      <xdr:col>28</xdr:col>
      <xdr:colOff>0</xdr:colOff>
      <xdr:row>30</xdr:row>
      <xdr:rowOff>1</xdr:rowOff>
    </xdr:to>
    <xdr:sp macro="" textlink="">
      <xdr:nvSpPr>
        <xdr:cNvPr id="46" name="円/楕円 29"/>
        <xdr:cNvSpPr/>
      </xdr:nvSpPr>
      <xdr:spPr>
        <a:xfrm>
          <a:off x="15830550" y="138874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30</xdr:row>
      <xdr:rowOff>0</xdr:rowOff>
    </xdr:from>
    <xdr:to>
      <xdr:col>28</xdr:col>
      <xdr:colOff>0</xdr:colOff>
      <xdr:row>31</xdr:row>
      <xdr:rowOff>1</xdr:rowOff>
    </xdr:to>
    <xdr:sp macro="" textlink="">
      <xdr:nvSpPr>
        <xdr:cNvPr id="47" name="円/楕円 29"/>
        <xdr:cNvSpPr/>
      </xdr:nvSpPr>
      <xdr:spPr>
        <a:xfrm>
          <a:off x="15830550" y="144018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32</xdr:row>
      <xdr:rowOff>0</xdr:rowOff>
    </xdr:from>
    <xdr:to>
      <xdr:col>28</xdr:col>
      <xdr:colOff>0</xdr:colOff>
      <xdr:row>33</xdr:row>
      <xdr:rowOff>1</xdr:rowOff>
    </xdr:to>
    <xdr:sp macro="" textlink="">
      <xdr:nvSpPr>
        <xdr:cNvPr id="48" name="円/楕円 29"/>
        <xdr:cNvSpPr/>
      </xdr:nvSpPr>
      <xdr:spPr>
        <a:xfrm>
          <a:off x="15830550" y="154305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31</xdr:row>
      <xdr:rowOff>0</xdr:rowOff>
    </xdr:from>
    <xdr:to>
      <xdr:col>28</xdr:col>
      <xdr:colOff>0</xdr:colOff>
      <xdr:row>32</xdr:row>
      <xdr:rowOff>1</xdr:rowOff>
    </xdr:to>
    <xdr:sp macro="" textlink="">
      <xdr:nvSpPr>
        <xdr:cNvPr id="49" name="円/楕円 29"/>
        <xdr:cNvSpPr/>
      </xdr:nvSpPr>
      <xdr:spPr>
        <a:xfrm>
          <a:off x="15830550" y="149161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34</xdr:row>
      <xdr:rowOff>0</xdr:rowOff>
    </xdr:from>
    <xdr:to>
      <xdr:col>28</xdr:col>
      <xdr:colOff>0</xdr:colOff>
      <xdr:row>35</xdr:row>
      <xdr:rowOff>1</xdr:rowOff>
    </xdr:to>
    <xdr:sp macro="" textlink="">
      <xdr:nvSpPr>
        <xdr:cNvPr id="50" name="円/楕円 29"/>
        <xdr:cNvSpPr/>
      </xdr:nvSpPr>
      <xdr:spPr>
        <a:xfrm>
          <a:off x="15830550" y="164592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33</xdr:row>
      <xdr:rowOff>0</xdr:rowOff>
    </xdr:from>
    <xdr:to>
      <xdr:col>28</xdr:col>
      <xdr:colOff>0</xdr:colOff>
      <xdr:row>34</xdr:row>
      <xdr:rowOff>1</xdr:rowOff>
    </xdr:to>
    <xdr:sp macro="" textlink="">
      <xdr:nvSpPr>
        <xdr:cNvPr id="51" name="円/楕円 29"/>
        <xdr:cNvSpPr/>
      </xdr:nvSpPr>
      <xdr:spPr>
        <a:xfrm>
          <a:off x="15830550" y="159448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35</xdr:row>
      <xdr:rowOff>0</xdr:rowOff>
    </xdr:from>
    <xdr:to>
      <xdr:col>28</xdr:col>
      <xdr:colOff>0</xdr:colOff>
      <xdr:row>36</xdr:row>
      <xdr:rowOff>1</xdr:rowOff>
    </xdr:to>
    <xdr:sp macro="" textlink="">
      <xdr:nvSpPr>
        <xdr:cNvPr id="52" name="円/楕円 29"/>
        <xdr:cNvSpPr/>
      </xdr:nvSpPr>
      <xdr:spPr>
        <a:xfrm>
          <a:off x="15830550" y="169735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36</xdr:row>
      <xdr:rowOff>0</xdr:rowOff>
    </xdr:from>
    <xdr:to>
      <xdr:col>28</xdr:col>
      <xdr:colOff>0</xdr:colOff>
      <xdr:row>37</xdr:row>
      <xdr:rowOff>1</xdr:rowOff>
    </xdr:to>
    <xdr:sp macro="" textlink="">
      <xdr:nvSpPr>
        <xdr:cNvPr id="53" name="円/楕円 29"/>
        <xdr:cNvSpPr/>
      </xdr:nvSpPr>
      <xdr:spPr>
        <a:xfrm>
          <a:off x="15830550" y="1748790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2" name="テーブル2" displayName="テーブル2" ref="E2:AF216" totalsRowShown="0" headerRowDxfId="59" dataDxfId="58" headerRowCellStyle="標準 2 2 2" dataCellStyle="標準 2 2 2">
  <autoFilter ref="E2:AF21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name="忍路中央小" dataDxfId="57" dataCellStyle="標準 2 2 2"/>
    <tableColumn id="2" name="塩谷小" dataDxfId="56" dataCellStyle="標準 2 2 2"/>
    <tableColumn id="3" name="高島小" dataDxfId="55" dataCellStyle="標準 2 2 2"/>
    <tableColumn id="4" name="幸小" dataDxfId="54" dataCellStyle="標準 2 2 2"/>
    <tableColumn id="5" name="長橋小" dataDxfId="53" dataCellStyle="標準 2 2 2"/>
    <tableColumn id="6" name="手宮中央小" dataDxfId="52" dataCellStyle="標準 2 2 2"/>
    <tableColumn id="7" name="稲穂小" dataDxfId="51" dataCellStyle="標準 2 2 2"/>
    <tableColumn id="8" name="花園小" dataDxfId="50" dataCellStyle="標準 2 2 2"/>
    <tableColumn id="9" name="山の手小" dataDxfId="49" dataCellStyle="標準 2 2 2"/>
    <tableColumn id="10" name="奥沢小" dataDxfId="48" dataCellStyle="標準 2 2 2"/>
    <tableColumn id="11" name="潮見台小" dataDxfId="47" dataCellStyle="標準 2 2 2"/>
    <tableColumn id="12" name="潮見台小（小体育室）" dataDxfId="46" dataCellStyle="標準 2 2 2"/>
    <tableColumn id="13" name="桜小" dataDxfId="45" dataCellStyle="標準 2 2 2"/>
    <tableColumn id="14" name="望洋台小" dataDxfId="44" dataCellStyle="標準 2 2 2"/>
    <tableColumn id="15" name="朝里小" dataDxfId="43" dataCellStyle="標準 2 2 2"/>
    <tableColumn id="16" name="朝里小（小体育室）" dataDxfId="42" dataCellStyle="標準 2 2 2"/>
    <tableColumn id="17" name="張碓小" dataDxfId="41" dataCellStyle="標準 2 2 2"/>
    <tableColumn id="18" name="桂岡小" dataDxfId="40" dataCellStyle="標準 2 2 2"/>
    <tableColumn id="19" name="銭函小" dataDxfId="39" dataCellStyle="標準 2 2 2"/>
    <tableColumn id="20" name="長橋中" dataDxfId="38" dataCellStyle="標準 2 2 2"/>
    <tableColumn id="21" name="北陵中" dataDxfId="37" dataCellStyle="標準 2 2 2"/>
    <tableColumn id="22" name="菁園中" dataDxfId="36" dataCellStyle="標準 2 2 2"/>
    <tableColumn id="23" name="松ヶ枝中" dataDxfId="35" dataCellStyle="標準 2 2 2"/>
    <tableColumn id="24" name="向陽中" dataDxfId="34" dataCellStyle="標準 2 2 2"/>
    <tableColumn id="25" name="桜町中" dataDxfId="33" dataCellStyle="標準 2 2 2"/>
    <tableColumn id="26" name="望洋台中" dataDxfId="32" dataCellStyle="標準 2 2 2"/>
    <tableColumn id="27" name="朝里中" dataDxfId="31" dataCellStyle="標準 2 2 2"/>
    <tableColumn id="28" name="銭函中" dataDxfId="30" dataCellStyle="標準 2 2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テーブル1" displayName="テーブル1" ref="A2:B50" totalsRowShown="0" headerRowDxfId="29" dataDxfId="28" headerRowCellStyle="標準 2 2 2" dataCellStyle="標準 2 2 2">
  <autoFilter ref="A2:B50">
    <filterColumn colId="0" hiddenButton="1"/>
    <filterColumn colId="1" hiddenButton="1"/>
  </autoFilter>
  <tableColumns count="2">
    <tableColumn id="1" name="中止期間（小学校）" dataDxfId="27" dataCellStyle="標準 2 2 2"/>
    <tableColumn id="2" name="中止期間（中学校）" dataDxfId="26" dataCellStyle="標準 2 2 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AZ33"/>
  <sheetViews>
    <sheetView tabSelected="1" zoomScale="85" zoomScaleNormal="85" workbookViewId="0">
      <selection activeCell="D5" sqref="D5:L5"/>
    </sheetView>
  </sheetViews>
  <sheetFormatPr defaultColWidth="4.125" defaultRowHeight="33.950000000000003" customHeight="1" outlineLevelCol="1" x14ac:dyDescent="0.15"/>
  <cols>
    <col min="1" max="13" width="4.125" style="28"/>
    <col min="14" max="14" width="5.125" style="28" bestFit="1" customWidth="1"/>
    <col min="15" max="15" width="5.875" style="28" bestFit="1" customWidth="1"/>
    <col min="16" max="16" width="3.875" style="28" bestFit="1" customWidth="1"/>
    <col min="17" max="17" width="4.125" style="28" customWidth="1"/>
    <col min="18" max="18" width="4.125" style="28"/>
    <col min="19" max="19" width="3.625" style="28" bestFit="1" customWidth="1"/>
    <col min="20" max="20" width="4.875" style="28" customWidth="1"/>
    <col min="21" max="21" width="5.125" style="28" customWidth="1"/>
    <col min="22" max="22" width="2.5" style="28" bestFit="1" customWidth="1"/>
    <col min="23" max="23" width="4.125" style="28"/>
    <col min="24" max="24" width="5.5" style="28" customWidth="1"/>
    <col min="25" max="28" width="4.125" style="28"/>
    <col min="29" max="29" width="6.375" style="28" bestFit="1" customWidth="1"/>
    <col min="30" max="30" width="19.625" style="28" bestFit="1" customWidth="1"/>
    <col min="31" max="31" width="15" style="28" bestFit="1" customWidth="1"/>
    <col min="32" max="32" width="10.875" style="28" bestFit="1" customWidth="1"/>
    <col min="33" max="33" width="11.5" style="28" bestFit="1" customWidth="1"/>
    <col min="34" max="35" width="4.125" style="28"/>
    <col min="36" max="36" width="4.25" style="28" hidden="1" customWidth="1" outlineLevel="1"/>
    <col min="37" max="41" width="0" style="28" hidden="1" customWidth="1" outlineLevel="1"/>
    <col min="42" max="42" width="4" style="28" hidden="1" customWidth="1" outlineLevel="1"/>
    <col min="43" max="43" width="2.5" style="28" hidden="1" customWidth="1" outlineLevel="1"/>
    <col min="44" max="44" width="4" style="28" hidden="1" customWidth="1" outlineLevel="1"/>
    <col min="45" max="45" width="3.875" style="28" hidden="1" customWidth="1" outlineLevel="1"/>
    <col min="46" max="46" width="4" style="28" hidden="1" customWidth="1" outlineLevel="1"/>
    <col min="47" max="47" width="2.5" style="28" hidden="1" customWidth="1" outlineLevel="1"/>
    <col min="48" max="51" width="0" style="28" hidden="1" customWidth="1" outlineLevel="1"/>
    <col min="52" max="52" width="4.125" style="28" collapsed="1"/>
    <col min="53" max="16384" width="4.125" style="28"/>
  </cols>
  <sheetData>
    <row r="1" spans="1:42" ht="33.950000000000003" customHeight="1" x14ac:dyDescent="0.15">
      <c r="A1" s="41" t="s">
        <v>107</v>
      </c>
      <c r="AC1" s="281" t="s">
        <v>0</v>
      </c>
      <c r="AD1" s="277" t="s">
        <v>1</v>
      </c>
      <c r="AE1" s="279" t="s">
        <v>2</v>
      </c>
      <c r="AF1" s="281" t="s">
        <v>3</v>
      </c>
      <c r="AG1" s="282"/>
    </row>
    <row r="2" spans="1:42" ht="24.75" thickBot="1" x14ac:dyDescent="0.2">
      <c r="A2" s="287" t="s">
        <v>165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AC2" s="284"/>
      <c r="AD2" s="278"/>
      <c r="AE2" s="280"/>
      <c r="AF2" s="48" t="s">
        <v>4</v>
      </c>
      <c r="AG2" s="49" t="s">
        <v>5</v>
      </c>
    </row>
    <row r="3" spans="1:42" ht="33.950000000000003" customHeight="1" x14ac:dyDescent="0.15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AC3" s="50">
        <v>1</v>
      </c>
      <c r="AD3" s="51" t="s">
        <v>7</v>
      </c>
      <c r="AE3" s="52" t="s">
        <v>8</v>
      </c>
      <c r="AF3" s="53">
        <v>350</v>
      </c>
      <c r="AG3" s="54">
        <v>500</v>
      </c>
      <c r="AJ3" s="28" t="s">
        <v>9</v>
      </c>
    </row>
    <row r="4" spans="1:42" ht="33.950000000000003" customHeight="1" thickBot="1" x14ac:dyDescent="0.2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AC4" s="55">
        <v>2</v>
      </c>
      <c r="AD4" s="56" t="s">
        <v>11</v>
      </c>
      <c r="AE4" s="57" t="s">
        <v>8</v>
      </c>
      <c r="AF4" s="55">
        <v>500</v>
      </c>
      <c r="AG4" s="58">
        <v>1100</v>
      </c>
      <c r="AJ4" s="28" t="s">
        <v>12</v>
      </c>
    </row>
    <row r="5" spans="1:42" ht="33.950000000000003" customHeight="1" thickBot="1" x14ac:dyDescent="0.2">
      <c r="A5" s="203" t="s">
        <v>108</v>
      </c>
      <c r="B5" s="204"/>
      <c r="C5" s="204"/>
      <c r="D5" s="283"/>
      <c r="E5" s="283"/>
      <c r="F5" s="283"/>
      <c r="G5" s="283"/>
      <c r="H5" s="283"/>
      <c r="I5" s="283"/>
      <c r="J5" s="283"/>
      <c r="K5" s="283"/>
      <c r="L5" s="283"/>
      <c r="M5" s="285" t="s">
        <v>164</v>
      </c>
      <c r="N5" s="285"/>
      <c r="O5" s="285"/>
      <c r="P5" s="285"/>
      <c r="Q5" s="285"/>
      <c r="R5" s="285"/>
      <c r="S5" s="285"/>
      <c r="T5" s="286"/>
      <c r="AC5" s="53">
        <v>3</v>
      </c>
      <c r="AD5" s="59" t="s">
        <v>14</v>
      </c>
      <c r="AE5" s="60" t="s">
        <v>8</v>
      </c>
      <c r="AF5" s="61">
        <v>500</v>
      </c>
      <c r="AG5" s="62">
        <v>1100</v>
      </c>
      <c r="AJ5" s="28" t="s">
        <v>15</v>
      </c>
    </row>
    <row r="6" spans="1:42" ht="33.950000000000003" customHeight="1" thickBot="1" x14ac:dyDescent="0.2">
      <c r="AC6" s="55">
        <v>4</v>
      </c>
      <c r="AD6" s="56" t="s">
        <v>16</v>
      </c>
      <c r="AE6" s="57" t="s">
        <v>8</v>
      </c>
      <c r="AF6" s="55">
        <v>350</v>
      </c>
      <c r="AG6" s="63" t="s">
        <v>17</v>
      </c>
      <c r="AJ6" s="28" t="s">
        <v>18</v>
      </c>
    </row>
    <row r="7" spans="1:42" ht="33.950000000000003" customHeight="1" thickBot="1" x14ac:dyDescent="0.2">
      <c r="A7" s="211" t="s">
        <v>109</v>
      </c>
      <c r="B7" s="265"/>
      <c r="C7" s="265"/>
      <c r="D7" s="205" t="s">
        <v>6</v>
      </c>
      <c r="E7" s="205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73"/>
      <c r="AC7" s="53">
        <v>5</v>
      </c>
      <c r="AD7" s="59" t="s">
        <v>21</v>
      </c>
      <c r="AE7" s="60" t="s">
        <v>8</v>
      </c>
      <c r="AF7" s="61">
        <v>500</v>
      </c>
      <c r="AG7" s="62">
        <v>1100</v>
      </c>
      <c r="AJ7" s="28" t="s">
        <v>22</v>
      </c>
    </row>
    <row r="8" spans="1:42" ht="33.950000000000003" customHeight="1" thickBot="1" x14ac:dyDescent="0.2">
      <c r="A8" s="266"/>
      <c r="B8" s="267"/>
      <c r="C8" s="267"/>
      <c r="D8" s="205" t="s">
        <v>10</v>
      </c>
      <c r="E8" s="205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73"/>
      <c r="AC8" s="64">
        <v>6</v>
      </c>
      <c r="AD8" s="56" t="s">
        <v>23</v>
      </c>
      <c r="AE8" s="57" t="s">
        <v>8</v>
      </c>
      <c r="AF8" s="55">
        <v>350</v>
      </c>
      <c r="AG8" s="58">
        <v>1100</v>
      </c>
      <c r="AJ8" s="28" t="s">
        <v>24</v>
      </c>
    </row>
    <row r="9" spans="1:42" ht="33.950000000000003" customHeight="1" thickBot="1" x14ac:dyDescent="0.2">
      <c r="A9" s="266"/>
      <c r="B9" s="267"/>
      <c r="C9" s="267"/>
      <c r="D9" s="274" t="s">
        <v>13</v>
      </c>
      <c r="E9" s="274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6"/>
      <c r="AC9" s="53">
        <v>7</v>
      </c>
      <c r="AD9" s="59" t="s">
        <v>27</v>
      </c>
      <c r="AE9" s="60" t="s">
        <v>8</v>
      </c>
      <c r="AF9" s="61">
        <v>500</v>
      </c>
      <c r="AG9" s="62">
        <v>1100</v>
      </c>
      <c r="AJ9" s="28" t="s">
        <v>28</v>
      </c>
    </row>
    <row r="10" spans="1:42" ht="33.950000000000003" customHeight="1" thickBot="1" x14ac:dyDescent="0.2">
      <c r="A10" s="268"/>
      <c r="B10" s="269"/>
      <c r="C10" s="269"/>
      <c r="D10" s="205" t="s">
        <v>130</v>
      </c>
      <c r="E10" s="205"/>
      <c r="F10" s="270" t="s">
        <v>131</v>
      </c>
      <c r="G10" s="270"/>
      <c r="H10" s="270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2"/>
      <c r="AC10" s="55">
        <v>8</v>
      </c>
      <c r="AD10" s="65" t="s">
        <v>29</v>
      </c>
      <c r="AE10" s="57" t="s">
        <v>8</v>
      </c>
      <c r="AF10" s="55">
        <v>350</v>
      </c>
      <c r="AG10" s="58">
        <v>1100</v>
      </c>
      <c r="AJ10" s="28" t="s">
        <v>30</v>
      </c>
    </row>
    <row r="11" spans="1:42" ht="33.950000000000003" customHeight="1" thickBot="1" x14ac:dyDescent="0.2">
      <c r="AC11" s="53">
        <v>9</v>
      </c>
      <c r="AD11" s="59" t="s">
        <v>35</v>
      </c>
      <c r="AE11" s="60" t="s">
        <v>8</v>
      </c>
      <c r="AF11" s="61">
        <v>350</v>
      </c>
      <c r="AG11" s="62">
        <v>1100</v>
      </c>
      <c r="AJ11" s="28" t="s">
        <v>36</v>
      </c>
    </row>
    <row r="12" spans="1:42" ht="33.950000000000003" customHeight="1" thickBot="1" x14ac:dyDescent="0.2">
      <c r="A12" s="203" t="s">
        <v>112</v>
      </c>
      <c r="B12" s="204"/>
      <c r="C12" s="204"/>
      <c r="D12" s="208"/>
      <c r="E12" s="208"/>
      <c r="F12" s="208"/>
      <c r="G12" s="208"/>
      <c r="H12" s="208"/>
      <c r="I12" s="208"/>
      <c r="J12" s="205" t="s">
        <v>115</v>
      </c>
      <c r="K12" s="205"/>
      <c r="L12" s="205"/>
      <c r="M12" s="205"/>
      <c r="N12" s="205"/>
      <c r="O12" s="205"/>
      <c r="P12" s="205"/>
      <c r="Q12" s="205"/>
      <c r="R12" s="205"/>
      <c r="S12" s="205"/>
      <c r="T12" s="206"/>
      <c r="AC12" s="55">
        <v>10</v>
      </c>
      <c r="AD12" s="56" t="s">
        <v>38</v>
      </c>
      <c r="AE12" s="57" t="s">
        <v>8</v>
      </c>
      <c r="AF12" s="55">
        <v>350</v>
      </c>
      <c r="AG12" s="58">
        <v>1100</v>
      </c>
      <c r="AJ12" s="28" t="s">
        <v>39</v>
      </c>
    </row>
    <row r="13" spans="1:42" ht="33.950000000000003" customHeight="1" thickBot="1" x14ac:dyDescent="0.2">
      <c r="AC13" s="61">
        <v>11</v>
      </c>
      <c r="AD13" s="66" t="s">
        <v>40</v>
      </c>
      <c r="AE13" s="60" t="s">
        <v>8</v>
      </c>
      <c r="AF13" s="61">
        <v>500</v>
      </c>
      <c r="AG13" s="62">
        <v>1100</v>
      </c>
      <c r="AJ13" s="28" t="s">
        <v>41</v>
      </c>
      <c r="AP13" s="28" t="s">
        <v>42</v>
      </c>
    </row>
    <row r="14" spans="1:42" ht="33.950000000000003" customHeight="1" thickBot="1" x14ac:dyDescent="0.2">
      <c r="A14" s="203" t="s">
        <v>110</v>
      </c>
      <c r="B14" s="204"/>
      <c r="C14" s="204"/>
      <c r="D14" s="207"/>
      <c r="E14" s="207"/>
      <c r="F14" s="207"/>
      <c r="G14" s="207"/>
      <c r="H14" s="207"/>
      <c r="I14" s="207"/>
      <c r="J14" s="205" t="s">
        <v>111</v>
      </c>
      <c r="K14" s="205"/>
      <c r="L14" s="205"/>
      <c r="M14" s="205"/>
      <c r="N14" s="205"/>
      <c r="O14" s="205"/>
      <c r="P14" s="205"/>
      <c r="Q14" s="205"/>
      <c r="R14" s="205"/>
      <c r="S14" s="205"/>
      <c r="T14" s="206"/>
      <c r="AC14" s="61">
        <v>110</v>
      </c>
      <c r="AD14" s="66" t="s">
        <v>40</v>
      </c>
      <c r="AE14" s="60" t="s">
        <v>45</v>
      </c>
      <c r="AF14" s="61">
        <v>100</v>
      </c>
      <c r="AG14" s="67" t="s">
        <v>17</v>
      </c>
      <c r="AJ14" s="28" t="s">
        <v>46</v>
      </c>
      <c r="AP14" s="28" t="s">
        <v>47</v>
      </c>
    </row>
    <row r="15" spans="1:42" ht="33.950000000000003" customHeight="1" thickBot="1" x14ac:dyDescent="0.2">
      <c r="AC15" s="55">
        <v>12</v>
      </c>
      <c r="AD15" s="56" t="s">
        <v>50</v>
      </c>
      <c r="AE15" s="57" t="s">
        <v>8</v>
      </c>
      <c r="AF15" s="55">
        <v>350</v>
      </c>
      <c r="AG15" s="58">
        <v>1100</v>
      </c>
      <c r="AJ15" s="28" t="s">
        <v>51</v>
      </c>
      <c r="AP15" s="28" t="s">
        <v>52</v>
      </c>
    </row>
    <row r="16" spans="1:42" ht="33.950000000000003" customHeight="1" x14ac:dyDescent="0.15">
      <c r="A16" s="211" t="s">
        <v>116</v>
      </c>
      <c r="B16" s="212"/>
      <c r="C16" s="213"/>
      <c r="D16" s="209"/>
      <c r="E16" s="209"/>
      <c r="F16" s="209"/>
      <c r="G16" s="209"/>
      <c r="H16" s="209"/>
      <c r="I16" s="209"/>
      <c r="J16" s="37" t="s">
        <v>31</v>
      </c>
      <c r="K16" s="68" t="str">
        <f>IF(D16="","",D16)</f>
        <v/>
      </c>
      <c r="L16" s="38" t="s">
        <v>113</v>
      </c>
      <c r="M16" s="31"/>
      <c r="N16" s="228"/>
      <c r="O16" s="224"/>
      <c r="P16" s="222" t="s">
        <v>33</v>
      </c>
      <c r="Q16" s="224"/>
      <c r="R16" s="224"/>
      <c r="S16" s="222" t="s">
        <v>34</v>
      </c>
      <c r="T16" s="224"/>
      <c r="U16" s="224"/>
      <c r="V16" s="222" t="s">
        <v>33</v>
      </c>
      <c r="W16" s="224"/>
      <c r="X16" s="225"/>
      <c r="AC16" s="53">
        <v>13</v>
      </c>
      <c r="AD16" s="59" t="s">
        <v>55</v>
      </c>
      <c r="AE16" s="60" t="s">
        <v>8</v>
      </c>
      <c r="AF16" s="61">
        <v>500</v>
      </c>
      <c r="AG16" s="62">
        <v>1100</v>
      </c>
      <c r="AJ16" s="28" t="s">
        <v>56</v>
      </c>
      <c r="AP16" s="28" t="s">
        <v>57</v>
      </c>
    </row>
    <row r="17" spans="1:50" ht="33.950000000000003" customHeight="1" x14ac:dyDescent="0.15">
      <c r="A17" s="214"/>
      <c r="B17" s="215"/>
      <c r="C17" s="216"/>
      <c r="D17" s="210"/>
      <c r="E17" s="210"/>
      <c r="F17" s="210"/>
      <c r="G17" s="210"/>
      <c r="H17" s="210"/>
      <c r="I17" s="210"/>
      <c r="J17" s="35" t="s">
        <v>31</v>
      </c>
      <c r="K17" s="69" t="str">
        <f>IF(D17="","",D17)</f>
        <v/>
      </c>
      <c r="L17" s="36" t="s">
        <v>114</v>
      </c>
      <c r="M17" s="30"/>
      <c r="N17" s="229"/>
      <c r="O17" s="230"/>
      <c r="P17" s="223"/>
      <c r="Q17" s="226"/>
      <c r="R17" s="226"/>
      <c r="S17" s="223"/>
      <c r="T17" s="226"/>
      <c r="U17" s="226"/>
      <c r="V17" s="223"/>
      <c r="W17" s="226"/>
      <c r="X17" s="227"/>
      <c r="AC17" s="55">
        <v>14</v>
      </c>
      <c r="AD17" s="70" t="s">
        <v>58</v>
      </c>
      <c r="AE17" s="57" t="s">
        <v>8</v>
      </c>
      <c r="AF17" s="55">
        <v>500</v>
      </c>
      <c r="AG17" s="58">
        <v>1100</v>
      </c>
      <c r="AJ17" s="28" t="s">
        <v>59</v>
      </c>
      <c r="AP17" s="28" t="s">
        <v>57</v>
      </c>
    </row>
    <row r="18" spans="1:50" ht="33.950000000000003" customHeight="1" thickBot="1" x14ac:dyDescent="0.2">
      <c r="A18" s="217"/>
      <c r="B18" s="218"/>
      <c r="C18" s="219"/>
      <c r="D18" s="220" t="s">
        <v>118</v>
      </c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1"/>
      <c r="AC18" s="55">
        <v>140</v>
      </c>
      <c r="AD18" s="70" t="s">
        <v>58</v>
      </c>
      <c r="AE18" s="57" t="s">
        <v>45</v>
      </c>
      <c r="AF18" s="55">
        <v>100</v>
      </c>
      <c r="AG18" s="63">
        <v>500</v>
      </c>
    </row>
    <row r="19" spans="1:50" ht="33.950000000000003" customHeight="1" thickBot="1" x14ac:dyDescent="0.2">
      <c r="AC19" s="61">
        <v>15</v>
      </c>
      <c r="AD19" s="59" t="s">
        <v>60</v>
      </c>
      <c r="AE19" s="60" t="s">
        <v>8</v>
      </c>
      <c r="AF19" s="61">
        <v>500</v>
      </c>
      <c r="AG19" s="67">
        <v>800</v>
      </c>
      <c r="AJ19" s="28" t="s">
        <v>121</v>
      </c>
      <c r="AN19" s="256" t="str">
        <f>D20&amp;F20&amp;G20</f>
        <v>:</v>
      </c>
      <c r="AO19" s="256"/>
      <c r="AP19" s="256"/>
      <c r="AQ19" s="256"/>
      <c r="AR19" s="256"/>
      <c r="AS19" s="32" t="s">
        <v>34</v>
      </c>
      <c r="AT19" s="257" t="str">
        <f>J20&amp;L20&amp;M20</f>
        <v>:</v>
      </c>
      <c r="AU19" s="257"/>
      <c r="AV19" s="257"/>
      <c r="AW19" s="257"/>
      <c r="AX19" s="257"/>
    </row>
    <row r="20" spans="1:50" ht="33.950000000000003" customHeight="1" x14ac:dyDescent="0.15">
      <c r="A20" s="211" t="s">
        <v>117</v>
      </c>
      <c r="B20" s="212"/>
      <c r="C20" s="212"/>
      <c r="D20" s="228"/>
      <c r="E20" s="224"/>
      <c r="F20" s="222" t="s">
        <v>33</v>
      </c>
      <c r="G20" s="224"/>
      <c r="H20" s="224"/>
      <c r="I20" s="222" t="s">
        <v>34</v>
      </c>
      <c r="J20" s="224"/>
      <c r="K20" s="224"/>
      <c r="L20" s="222" t="s">
        <v>33</v>
      </c>
      <c r="M20" s="224"/>
      <c r="N20" s="225"/>
      <c r="O20" s="238" t="s">
        <v>119</v>
      </c>
      <c r="P20" s="239"/>
      <c r="Q20" s="239"/>
      <c r="R20" s="239"/>
      <c r="S20" s="239"/>
      <c r="T20" s="239"/>
      <c r="U20" s="239"/>
      <c r="V20" s="239"/>
      <c r="W20" s="239"/>
      <c r="X20" s="240"/>
      <c r="AC20" s="64">
        <v>16</v>
      </c>
      <c r="AD20" s="56" t="s">
        <v>61</v>
      </c>
      <c r="AE20" s="57" t="s">
        <v>8</v>
      </c>
      <c r="AF20" s="55">
        <v>350</v>
      </c>
      <c r="AG20" s="58">
        <v>1100</v>
      </c>
      <c r="AJ20" s="28" t="s">
        <v>120</v>
      </c>
      <c r="AN20" s="256" t="e">
        <f>AT19-AN19</f>
        <v>#VALUE!</v>
      </c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</row>
    <row r="21" spans="1:50" ht="33.950000000000003" customHeight="1" thickBot="1" x14ac:dyDescent="0.2">
      <c r="A21" s="217"/>
      <c r="B21" s="218"/>
      <c r="C21" s="218"/>
      <c r="D21" s="264"/>
      <c r="E21" s="245"/>
      <c r="F21" s="247"/>
      <c r="G21" s="245"/>
      <c r="H21" s="245"/>
      <c r="I21" s="247"/>
      <c r="J21" s="245"/>
      <c r="K21" s="245"/>
      <c r="L21" s="247"/>
      <c r="M21" s="245"/>
      <c r="N21" s="246"/>
      <c r="O21" s="241"/>
      <c r="P21" s="242"/>
      <c r="Q21" s="242"/>
      <c r="R21" s="242"/>
      <c r="S21" s="242"/>
      <c r="T21" s="242"/>
      <c r="U21" s="242"/>
      <c r="V21" s="242"/>
      <c r="W21" s="242"/>
      <c r="X21" s="243"/>
      <c r="AC21" s="74">
        <v>17</v>
      </c>
      <c r="AD21" s="66" t="s">
        <v>64</v>
      </c>
      <c r="AE21" s="75" t="s">
        <v>8</v>
      </c>
      <c r="AF21" s="74">
        <v>500</v>
      </c>
      <c r="AG21" s="76">
        <v>1100</v>
      </c>
      <c r="AJ21" s="28" t="s">
        <v>122</v>
      </c>
      <c r="AN21" s="237" t="e">
        <f>IF(AND(AT19-AN19&gt;0,AT19-AN19&lt;0.020833333),0.041666667,MROUND(AN20,"1:00"))</f>
        <v>#VALUE!</v>
      </c>
      <c r="AO21" s="237"/>
      <c r="AP21" s="237"/>
      <c r="AQ21" s="237"/>
      <c r="AR21" s="237"/>
      <c r="AS21" s="237"/>
      <c r="AT21" s="237"/>
      <c r="AU21" s="237"/>
      <c r="AV21" s="237"/>
      <c r="AW21" s="237"/>
      <c r="AX21" s="237"/>
    </row>
    <row r="22" spans="1:50" ht="33.950000000000003" customHeight="1" thickBot="1" x14ac:dyDescent="0.2">
      <c r="A22" s="203" t="s">
        <v>62</v>
      </c>
      <c r="B22" s="204"/>
      <c r="C22" s="204"/>
      <c r="D22" s="71"/>
      <c r="E22" s="72"/>
      <c r="F22" s="73"/>
      <c r="G22" s="72"/>
      <c r="H22" s="72"/>
      <c r="I22" s="244" t="str">
        <f>IFERROR(AN22*AT22,"")</f>
        <v/>
      </c>
      <c r="J22" s="244"/>
      <c r="K22" s="244"/>
      <c r="L22" s="244"/>
      <c r="M22" s="244"/>
      <c r="N22" s="34" t="s">
        <v>63</v>
      </c>
      <c r="O22" s="40"/>
      <c r="P22" s="40"/>
      <c r="Q22" s="40"/>
      <c r="R22" s="40"/>
      <c r="S22" s="40"/>
      <c r="T22" s="40"/>
      <c r="U22" s="40"/>
      <c r="V22" s="40"/>
      <c r="W22" s="40"/>
      <c r="X22" s="40"/>
      <c r="AC22" s="79">
        <v>18</v>
      </c>
      <c r="AD22" s="80" t="s">
        <v>68</v>
      </c>
      <c r="AE22" s="81" t="s">
        <v>8</v>
      </c>
      <c r="AF22" s="79">
        <v>350</v>
      </c>
      <c r="AG22" s="82">
        <v>1100</v>
      </c>
      <c r="AJ22" s="28" t="s">
        <v>123</v>
      </c>
      <c r="AN22" s="29" t="e">
        <f>IF(AND(AT19-AN19&gt;0,AT19-AN19&lt;0.020833333),1,AN21*24)</f>
        <v>#VALUE!</v>
      </c>
      <c r="AO22" s="28" t="s">
        <v>124</v>
      </c>
      <c r="AQ22" s="28" t="s">
        <v>125</v>
      </c>
      <c r="AR22" s="28" t="s">
        <v>126</v>
      </c>
      <c r="AT22" s="215" t="e">
        <f>VLOOKUP(D12,AC1:AG30,4,FALSE)</f>
        <v>#N/A</v>
      </c>
      <c r="AU22" s="215"/>
      <c r="AV22" s="28" t="s">
        <v>63</v>
      </c>
      <c r="AW22" s="30"/>
      <c r="AX22" s="30"/>
    </row>
    <row r="23" spans="1:50" ht="33.950000000000003" customHeight="1" thickBot="1" x14ac:dyDescent="0.2">
      <c r="A23" s="32"/>
      <c r="B23" s="32"/>
      <c r="C23" s="32"/>
      <c r="D23" s="77"/>
      <c r="E23" s="77"/>
      <c r="F23" s="78"/>
      <c r="G23" s="77"/>
      <c r="H23" s="77"/>
      <c r="I23" s="78"/>
      <c r="J23" s="77"/>
      <c r="K23" s="77"/>
      <c r="L23" s="78"/>
      <c r="M23" s="77"/>
      <c r="N23" s="77"/>
      <c r="O23" s="40"/>
      <c r="P23" s="40"/>
      <c r="Q23" s="40"/>
      <c r="R23" s="40"/>
      <c r="S23" s="40"/>
      <c r="T23" s="40"/>
      <c r="U23" s="40"/>
      <c r="V23" s="40"/>
      <c r="W23" s="40"/>
      <c r="X23" s="40"/>
      <c r="AC23" s="61">
        <v>19</v>
      </c>
      <c r="AD23" s="83" t="s">
        <v>70</v>
      </c>
      <c r="AE23" s="60" t="s">
        <v>8</v>
      </c>
      <c r="AF23" s="61">
        <v>350</v>
      </c>
      <c r="AG23" s="62">
        <v>1100</v>
      </c>
    </row>
    <row r="24" spans="1:50" ht="33.950000000000003" customHeight="1" x14ac:dyDescent="0.15">
      <c r="A24" s="248" t="s">
        <v>186</v>
      </c>
      <c r="B24" s="249"/>
      <c r="C24" s="250"/>
      <c r="D24" s="224"/>
      <c r="E24" s="224"/>
      <c r="F24" s="254" t="s">
        <v>33</v>
      </c>
      <c r="G24" s="224"/>
      <c r="H24" s="224"/>
      <c r="I24" s="254" t="s">
        <v>34</v>
      </c>
      <c r="J24" s="224"/>
      <c r="K24" s="224"/>
      <c r="L24" s="254" t="s">
        <v>33</v>
      </c>
      <c r="M24" s="224"/>
      <c r="N24" s="225"/>
      <c r="O24" s="258" t="s">
        <v>119</v>
      </c>
      <c r="P24" s="259"/>
      <c r="Q24" s="259"/>
      <c r="R24" s="259"/>
      <c r="S24" s="259"/>
      <c r="T24" s="259"/>
      <c r="U24" s="259"/>
      <c r="V24" s="259"/>
      <c r="W24" s="259"/>
      <c r="X24" s="260"/>
      <c r="AC24" s="64">
        <v>20</v>
      </c>
      <c r="AD24" s="65" t="s">
        <v>71</v>
      </c>
      <c r="AE24" s="57" t="s">
        <v>8</v>
      </c>
      <c r="AF24" s="55">
        <v>500</v>
      </c>
      <c r="AG24" s="58">
        <v>1100</v>
      </c>
      <c r="AJ24" s="28" t="s">
        <v>127</v>
      </c>
      <c r="AN24" s="256" t="str">
        <f>D24&amp;F24&amp;G24</f>
        <v>:</v>
      </c>
      <c r="AO24" s="256"/>
      <c r="AP24" s="256"/>
      <c r="AQ24" s="256"/>
      <c r="AR24" s="256"/>
      <c r="AS24" s="32" t="s">
        <v>34</v>
      </c>
      <c r="AT24" s="257" t="str">
        <f>J24&amp;L24&amp;M24</f>
        <v>:</v>
      </c>
      <c r="AU24" s="257"/>
      <c r="AV24" s="257"/>
      <c r="AW24" s="257"/>
      <c r="AX24" s="257"/>
    </row>
    <row r="25" spans="1:50" ht="33.950000000000003" customHeight="1" thickBot="1" x14ac:dyDescent="0.2">
      <c r="A25" s="251"/>
      <c r="B25" s="252"/>
      <c r="C25" s="253"/>
      <c r="D25" s="245"/>
      <c r="E25" s="245"/>
      <c r="F25" s="255"/>
      <c r="G25" s="245"/>
      <c r="H25" s="245"/>
      <c r="I25" s="255"/>
      <c r="J25" s="245"/>
      <c r="K25" s="245"/>
      <c r="L25" s="255"/>
      <c r="M25" s="245"/>
      <c r="N25" s="246"/>
      <c r="O25" s="261"/>
      <c r="P25" s="262"/>
      <c r="Q25" s="262"/>
      <c r="R25" s="262"/>
      <c r="S25" s="262"/>
      <c r="T25" s="262"/>
      <c r="U25" s="262"/>
      <c r="V25" s="262"/>
      <c r="W25" s="262"/>
      <c r="X25" s="263"/>
      <c r="AC25" s="53">
        <v>21</v>
      </c>
      <c r="AD25" s="84" t="s">
        <v>74</v>
      </c>
      <c r="AE25" s="60" t="s">
        <v>75</v>
      </c>
      <c r="AF25" s="61">
        <v>500</v>
      </c>
      <c r="AG25" s="62">
        <v>1100</v>
      </c>
      <c r="AJ25" s="28" t="s">
        <v>128</v>
      </c>
      <c r="AN25" s="256" t="e">
        <f>AT24-AN24</f>
        <v>#VALUE!</v>
      </c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</row>
    <row r="26" spans="1:50" ht="33.950000000000003" customHeight="1" thickBot="1" x14ac:dyDescent="0.2">
      <c r="A26" s="233" t="s">
        <v>62</v>
      </c>
      <c r="B26" s="234"/>
      <c r="C26" s="235"/>
      <c r="D26" s="128"/>
      <c r="E26" s="129"/>
      <c r="F26" s="130"/>
      <c r="G26" s="129"/>
      <c r="H26" s="129"/>
      <c r="I26" s="236" t="str">
        <f>IFERROR(AN27*AT27,"")</f>
        <v/>
      </c>
      <c r="J26" s="236"/>
      <c r="K26" s="236"/>
      <c r="L26" s="236"/>
      <c r="M26" s="236"/>
      <c r="N26" s="131" t="s">
        <v>63</v>
      </c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AC26" s="64">
        <v>22</v>
      </c>
      <c r="AD26" s="85" t="s">
        <v>76</v>
      </c>
      <c r="AE26" s="57" t="s">
        <v>8</v>
      </c>
      <c r="AF26" s="55">
        <v>500</v>
      </c>
      <c r="AG26" s="58">
        <v>1100</v>
      </c>
      <c r="AJ26" s="28" t="s">
        <v>122</v>
      </c>
      <c r="AN26" s="237" t="e">
        <f>IF(AND(AT24-AN24&gt;0,AT24-AN24&lt;0.020833333),0.041666667,MROUND(AN25,"1:00"))</f>
        <v>#VALUE!</v>
      </c>
      <c r="AO26" s="237"/>
      <c r="AP26" s="237"/>
      <c r="AQ26" s="237"/>
      <c r="AR26" s="237"/>
      <c r="AS26" s="237"/>
      <c r="AT26" s="237"/>
      <c r="AU26" s="237"/>
      <c r="AV26" s="237"/>
      <c r="AW26" s="237"/>
      <c r="AX26" s="237"/>
    </row>
    <row r="27" spans="1:50" ht="33.950000000000003" customHeight="1" thickBot="1" x14ac:dyDescent="0.2">
      <c r="C27" s="32"/>
      <c r="D27" s="32"/>
      <c r="E27" s="32"/>
      <c r="F27" s="32"/>
      <c r="AC27" s="53">
        <v>23</v>
      </c>
      <c r="AD27" s="84" t="s">
        <v>81</v>
      </c>
      <c r="AE27" s="60" t="s">
        <v>75</v>
      </c>
      <c r="AF27" s="61">
        <v>500</v>
      </c>
      <c r="AG27" s="62">
        <v>1100</v>
      </c>
      <c r="AJ27" s="28" t="s">
        <v>123</v>
      </c>
      <c r="AN27" s="29" t="e">
        <f>IF(AND(AT24-AN24&gt;0,AT24-AN24&lt;0.020833333),1,AN26*24)</f>
        <v>#VALUE!</v>
      </c>
      <c r="AO27" s="28" t="s">
        <v>124</v>
      </c>
      <c r="AQ27" s="28" t="s">
        <v>125</v>
      </c>
      <c r="AR27" s="28" t="s">
        <v>126</v>
      </c>
      <c r="AT27" s="215" t="e">
        <f>VLOOKUP(D12,AC1:AG30,5,FALSE)</f>
        <v>#N/A</v>
      </c>
      <c r="AU27" s="215"/>
      <c r="AV27" s="28" t="s">
        <v>63</v>
      </c>
      <c r="AW27" s="30"/>
      <c r="AX27" s="30"/>
    </row>
    <row r="28" spans="1:50" ht="33.950000000000003" customHeight="1" x14ac:dyDescent="0.15">
      <c r="A28" s="197" t="s">
        <v>129</v>
      </c>
      <c r="B28" s="198"/>
      <c r="C28" s="199"/>
      <c r="D28" s="231" t="s">
        <v>77</v>
      </c>
      <c r="E28" s="231"/>
      <c r="F28" s="231"/>
      <c r="G28" s="231"/>
      <c r="H28" s="232"/>
      <c r="I28" s="232"/>
      <c r="J28" s="188" t="s">
        <v>78</v>
      </c>
      <c r="K28" s="188"/>
      <c r="L28" s="231" t="s">
        <v>79</v>
      </c>
      <c r="M28" s="231"/>
      <c r="N28" s="231"/>
      <c r="O28" s="232"/>
      <c r="P28" s="232"/>
      <c r="Q28" s="188" t="s">
        <v>78</v>
      </c>
      <c r="R28" s="188"/>
      <c r="S28" s="231" t="s">
        <v>80</v>
      </c>
      <c r="T28" s="231"/>
      <c r="U28" s="231"/>
      <c r="V28" s="232"/>
      <c r="W28" s="232"/>
      <c r="X28" s="189" t="s">
        <v>78</v>
      </c>
      <c r="AC28" s="64">
        <v>24</v>
      </c>
      <c r="AD28" s="85" t="s">
        <v>85</v>
      </c>
      <c r="AE28" s="57" t="s">
        <v>8</v>
      </c>
      <c r="AF28" s="64">
        <v>500</v>
      </c>
      <c r="AG28" s="86">
        <v>1100</v>
      </c>
    </row>
    <row r="29" spans="1:50" ht="33.950000000000003" customHeight="1" thickBot="1" x14ac:dyDescent="0.2">
      <c r="A29" s="200"/>
      <c r="B29" s="201"/>
      <c r="C29" s="202"/>
      <c r="D29" s="195" t="s">
        <v>187</v>
      </c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6"/>
      <c r="AC29" s="53">
        <v>25</v>
      </c>
      <c r="AD29" s="84" t="s">
        <v>86</v>
      </c>
      <c r="AE29" s="52" t="s">
        <v>8</v>
      </c>
      <c r="AF29" s="53">
        <v>500</v>
      </c>
      <c r="AG29" s="87">
        <v>1100</v>
      </c>
    </row>
    <row r="30" spans="1:50" ht="33.950000000000003" customHeight="1" thickBot="1" x14ac:dyDescent="0.2">
      <c r="AC30" s="88">
        <v>26</v>
      </c>
      <c r="AD30" s="89" t="s">
        <v>87</v>
      </c>
      <c r="AE30" s="90" t="s">
        <v>8</v>
      </c>
      <c r="AF30" s="88">
        <v>350</v>
      </c>
      <c r="AG30" s="91">
        <v>800</v>
      </c>
    </row>
    <row r="33" spans="18:18" ht="33.950000000000003" customHeight="1" x14ac:dyDescent="0.15">
      <c r="R33" s="39"/>
    </row>
  </sheetData>
  <sheetProtection algorithmName="SHA-512" hashValue="rBqrsUMFO4lkcSB1pyOIU2i8DF2eva/QA6udya/nPma8HkAVb3S4Ulnw+V/9Re4s3fWZTNTPPAcF5R/0NcVxaA==" saltValue="ThBsZz3K5bvMJWaX/K7adQ==" spinCount="100000" sheet="1" objects="1" scenarios="1"/>
  <mergeCells count="75">
    <mergeCell ref="AD1:AD2"/>
    <mergeCell ref="AE1:AE2"/>
    <mergeCell ref="AF1:AG1"/>
    <mergeCell ref="A5:C5"/>
    <mergeCell ref="D5:L5"/>
    <mergeCell ref="AC1:AC2"/>
    <mergeCell ref="M5:T5"/>
    <mergeCell ref="A2:X4"/>
    <mergeCell ref="A7:C10"/>
    <mergeCell ref="F10:H10"/>
    <mergeCell ref="I10:T10"/>
    <mergeCell ref="D7:E7"/>
    <mergeCell ref="F7:T7"/>
    <mergeCell ref="D8:E8"/>
    <mergeCell ref="D9:E9"/>
    <mergeCell ref="F8:T8"/>
    <mergeCell ref="F9:T9"/>
    <mergeCell ref="D10:E10"/>
    <mergeCell ref="AN19:AR19"/>
    <mergeCell ref="AT19:AX19"/>
    <mergeCell ref="O24:X25"/>
    <mergeCell ref="D20:E21"/>
    <mergeCell ref="F20:F21"/>
    <mergeCell ref="G20:H21"/>
    <mergeCell ref="I20:I21"/>
    <mergeCell ref="AN20:AX20"/>
    <mergeCell ref="G24:H25"/>
    <mergeCell ref="I24:I25"/>
    <mergeCell ref="J24:K25"/>
    <mergeCell ref="L24:L25"/>
    <mergeCell ref="M20:N21"/>
    <mergeCell ref="AN24:AR24"/>
    <mergeCell ref="AT24:AX24"/>
    <mergeCell ref="AN25:AX25"/>
    <mergeCell ref="A20:C21"/>
    <mergeCell ref="O20:X21"/>
    <mergeCell ref="AN21:AX21"/>
    <mergeCell ref="I22:M22"/>
    <mergeCell ref="M24:N25"/>
    <mergeCell ref="J20:K21"/>
    <mergeCell ref="L20:L21"/>
    <mergeCell ref="A22:C22"/>
    <mergeCell ref="AT22:AU22"/>
    <mergeCell ref="A24:C25"/>
    <mergeCell ref="D24:E25"/>
    <mergeCell ref="F24:F25"/>
    <mergeCell ref="AT27:AU27"/>
    <mergeCell ref="A26:C26"/>
    <mergeCell ref="I26:M26"/>
    <mergeCell ref="S28:U28"/>
    <mergeCell ref="V28:W28"/>
    <mergeCell ref="D28:G28"/>
    <mergeCell ref="H28:I28"/>
    <mergeCell ref="AN26:AX26"/>
    <mergeCell ref="Q16:R17"/>
    <mergeCell ref="S16:S17"/>
    <mergeCell ref="T16:U17"/>
    <mergeCell ref="L28:N28"/>
    <mergeCell ref="O28:P28"/>
    <mergeCell ref="D29:X29"/>
    <mergeCell ref="A28:C29"/>
    <mergeCell ref="A12:C12"/>
    <mergeCell ref="J12:T12"/>
    <mergeCell ref="A14:C14"/>
    <mergeCell ref="D14:I14"/>
    <mergeCell ref="J14:T14"/>
    <mergeCell ref="D12:I12"/>
    <mergeCell ref="D16:I16"/>
    <mergeCell ref="D17:I17"/>
    <mergeCell ref="A16:C18"/>
    <mergeCell ref="D18:X18"/>
    <mergeCell ref="V16:V17"/>
    <mergeCell ref="W16:X17"/>
    <mergeCell ref="N16:O17"/>
    <mergeCell ref="P16:P17"/>
  </mergeCells>
  <phoneticPr fontId="11"/>
  <dataValidations count="4">
    <dataValidation type="list" errorStyle="warning" allowBlank="1" showInputMessage="1" showErrorMessage="1" errorTitle="リストにない又は複数種目ですか？" error="リストにない又は複数種目の場合のみ入力してください。" sqref="D14">
      <formula1>$AJ$3:$AJ$17</formula1>
    </dataValidation>
    <dataValidation imeMode="disabled" allowBlank="1" showInputMessage="1" showErrorMessage="1" sqref="I10:T10 D12:I12 N16:O17 Q16:R17 T16:U17 W16:X17 D20:E21 G20:H21 J20:K21 M20:N21 H28:I28 O28:P28 V28:W28"/>
    <dataValidation type="date" imeMode="disabled" operator="greaterThanOrEqual" allowBlank="1" showInputMessage="1" showErrorMessage="1" errorTitle="入力エラー" error="※年月日は「/」で区切ってください。_x000a_例：令和7年9月1日の場合_x000a_「2025/9/1」または「R7/9/1」" promptTitle="半角英数字で入力してください。" prompt="※年月日は「/」で区切ってください。_x000a_例：令和7年9月1日の場合_x000a_「2025/9/1」または「R7/9/1」" sqref="D5:L5">
      <formula1>45901</formula1>
    </dataValidation>
    <dataValidation type="date" imeMode="disabled" allowBlank="1" showInputMessage="1" showErrorMessage="1" errorTitle="入力エラー" error="※年月日は「/」で区切ってください。_x000a_例：令和7年11月1日の場合_x000a_「2025/11/1」または「R7/11/1」" promptTitle="半角英数字で入力してください。" prompt="※年月日は「/」で区切ってください。_x000a_例：令和7年11月1日の場合_x000a_「2025/11/1」または「R7/11/1」" sqref="D16:I16 D17:I17">
      <formula1>45962</formula1>
      <formula2>46081</formula2>
    </dataValidation>
  </dataValidation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Y27"/>
  <sheetViews>
    <sheetView view="pageBreakPreview" zoomScale="85" zoomScaleNormal="100" zoomScaleSheetLayoutView="85" workbookViewId="0">
      <selection activeCell="N26" sqref="N26:S26"/>
    </sheetView>
  </sheetViews>
  <sheetFormatPr defaultColWidth="4.125" defaultRowHeight="33.950000000000003" customHeight="1" x14ac:dyDescent="0.15"/>
  <cols>
    <col min="1" max="15" width="4.125" style="1"/>
    <col min="16" max="16" width="4.125" style="1" customWidth="1"/>
    <col min="17" max="17" width="4.125" style="1"/>
    <col min="18" max="18" width="4.5" style="1" bestFit="1" customWidth="1"/>
    <col min="19" max="16384" width="4.125" style="1"/>
  </cols>
  <sheetData>
    <row r="1" spans="1:25" ht="33.950000000000003" customHeight="1" x14ac:dyDescent="0.15">
      <c r="A1" s="339" t="s">
        <v>88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1"/>
    </row>
    <row r="2" spans="1:25" ht="33.950000000000003" customHeight="1" x14ac:dyDescent="0.15">
      <c r="A2" s="342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4"/>
    </row>
    <row r="3" spans="1:25" ht="33.950000000000003" customHeight="1" x14ac:dyDescent="0.1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7"/>
    </row>
    <row r="4" spans="1:25" ht="33.950000000000003" customHeight="1" x14ac:dyDescent="0.1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345" t="str">
        <f>IF(入力用!D5="","",TEXT(入力用!$D$5,"ge"))</f>
        <v/>
      </c>
      <c r="R4" s="345"/>
      <c r="S4" s="16" t="s">
        <v>89</v>
      </c>
      <c r="T4" s="345" t="str">
        <f>IF(入力用!D5="","",TEXT(入力用!$D$5,"mm"))</f>
        <v/>
      </c>
      <c r="U4" s="345"/>
      <c r="V4" s="16" t="s">
        <v>90</v>
      </c>
      <c r="W4" s="345" t="str">
        <f>IF(入力用!D5="","",TEXT(入力用!$D$5,"dd"))</f>
        <v/>
      </c>
      <c r="X4" s="345"/>
      <c r="Y4" s="18" t="s">
        <v>91</v>
      </c>
    </row>
    <row r="5" spans="1:25" ht="33.950000000000003" customHeight="1" x14ac:dyDescent="0.15">
      <c r="A5" s="19" t="s">
        <v>92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7"/>
    </row>
    <row r="6" spans="1:25" ht="33.950000000000003" customHeight="1" x14ac:dyDescent="0.15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331" t="s">
        <v>6</v>
      </c>
      <c r="P6" s="331"/>
      <c r="Q6" s="346" t="str">
        <f>IF(入力用!F7="","",入力用!F7)</f>
        <v/>
      </c>
      <c r="R6" s="346"/>
      <c r="S6" s="346"/>
      <c r="T6" s="346"/>
      <c r="U6" s="346"/>
      <c r="V6" s="346"/>
      <c r="W6" s="346"/>
      <c r="X6" s="346"/>
      <c r="Y6" s="347"/>
    </row>
    <row r="7" spans="1:25" ht="33.950000000000003" customHeight="1" x14ac:dyDescent="0.1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345" t="s">
        <v>93</v>
      </c>
      <c r="N7" s="345"/>
      <c r="O7" s="292" t="s">
        <v>10</v>
      </c>
      <c r="P7" s="292"/>
      <c r="Q7" s="346" t="str">
        <f>IF(入力用!F8="","",入力用!F8)</f>
        <v/>
      </c>
      <c r="R7" s="346"/>
      <c r="S7" s="346"/>
      <c r="T7" s="346"/>
      <c r="U7" s="346"/>
      <c r="V7" s="346"/>
      <c r="W7" s="346"/>
      <c r="X7" s="346"/>
      <c r="Y7" s="347"/>
    </row>
    <row r="8" spans="1:25" ht="33.950000000000003" customHeight="1" x14ac:dyDescent="0.1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292" t="s">
        <v>13</v>
      </c>
      <c r="P8" s="292"/>
      <c r="Q8" s="346" t="str">
        <f>IF(入力用!F9="","",入力用!F9)</f>
        <v/>
      </c>
      <c r="R8" s="346"/>
      <c r="S8" s="346"/>
      <c r="T8" s="346"/>
      <c r="U8" s="346"/>
      <c r="V8" s="346"/>
      <c r="W8" s="346"/>
      <c r="X8" s="346"/>
      <c r="Y8" s="347"/>
    </row>
    <row r="9" spans="1:25" ht="33.950000000000003" customHeight="1" x14ac:dyDescent="0.15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20"/>
      <c r="P9" s="20"/>
      <c r="Q9" s="21"/>
      <c r="R9" s="21"/>
      <c r="S9" s="21"/>
      <c r="T9" s="21"/>
      <c r="U9" s="21"/>
      <c r="V9" s="21"/>
      <c r="W9" s="21"/>
      <c r="X9" s="21"/>
      <c r="Y9" s="22"/>
    </row>
    <row r="10" spans="1:25" ht="33.950000000000003" customHeight="1" thickBot="1" x14ac:dyDescent="0.2">
      <c r="A10" s="19" t="s">
        <v>94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7"/>
    </row>
    <row r="11" spans="1:25" ht="33.950000000000003" customHeight="1" thickTop="1" thickBot="1" x14ac:dyDescent="0.2">
      <c r="A11" s="291" t="s">
        <v>95</v>
      </c>
      <c r="B11" s="292"/>
      <c r="C11" s="292"/>
      <c r="D11" s="293"/>
      <c r="E11" s="2" t="s">
        <v>19</v>
      </c>
      <c r="F11" s="3"/>
      <c r="G11" s="3"/>
      <c r="H11" s="288" t="str">
        <f>_xlfn.IFNA(VLOOKUP(入力用!D12,入力用!$AC$3:$AE$30,2,FALSE),"")</f>
        <v/>
      </c>
      <c r="I11" s="288"/>
      <c r="J11" s="288"/>
      <c r="K11" s="288"/>
      <c r="L11" s="288"/>
      <c r="M11" s="288"/>
      <c r="N11" s="3" t="s">
        <v>20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14"/>
    </row>
    <row r="12" spans="1:25" ht="33.950000000000003" customHeight="1" thickTop="1" thickBot="1" x14ac:dyDescent="0.2">
      <c r="A12" s="291" t="s">
        <v>96</v>
      </c>
      <c r="B12" s="292"/>
      <c r="C12" s="292"/>
      <c r="D12" s="292"/>
      <c r="E12" s="337" t="s">
        <v>97</v>
      </c>
      <c r="F12" s="288"/>
      <c r="G12" s="288"/>
      <c r="H12" s="288"/>
      <c r="I12" s="288"/>
      <c r="J12" s="288"/>
      <c r="K12" s="288"/>
      <c r="L12" s="288"/>
      <c r="M12" s="288"/>
      <c r="N12" s="288"/>
      <c r="O12" s="338"/>
      <c r="P12" s="23"/>
      <c r="Q12" s="3"/>
      <c r="R12" s="33" t="s">
        <v>25</v>
      </c>
      <c r="S12" s="289" t="str">
        <f>IF(入力用!D14="","",入力用!D14)</f>
        <v/>
      </c>
      <c r="T12" s="289"/>
      <c r="U12" s="289"/>
      <c r="V12" s="289"/>
      <c r="W12" s="289"/>
      <c r="X12" s="3" t="s">
        <v>26</v>
      </c>
      <c r="Y12" s="14"/>
    </row>
    <row r="13" spans="1:25" ht="33.950000000000003" customHeight="1" thickTop="1" thickBot="1" x14ac:dyDescent="0.2">
      <c r="A13" s="291" t="s">
        <v>98</v>
      </c>
      <c r="B13" s="292"/>
      <c r="C13" s="292"/>
      <c r="D13" s="293"/>
      <c r="E13" s="294" t="str">
        <f>_xlfn.IFNA(VLOOKUP(入力用!D12,入力用!$AC$3:$AE$30,3,FALSE),"")</f>
        <v/>
      </c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3"/>
      <c r="Q13" s="3"/>
      <c r="R13" s="3"/>
      <c r="S13" s="3"/>
      <c r="T13" s="3"/>
      <c r="U13" s="3"/>
      <c r="V13" s="3"/>
      <c r="W13" s="3"/>
      <c r="X13" s="3"/>
      <c r="Y13" s="14"/>
    </row>
    <row r="14" spans="1:25" ht="33.950000000000003" customHeight="1" thickTop="1" x14ac:dyDescent="0.15">
      <c r="A14" s="291" t="s">
        <v>99</v>
      </c>
      <c r="B14" s="292"/>
      <c r="C14" s="292"/>
      <c r="D14" s="293"/>
      <c r="E14" s="42" t="str">
        <f>IF(入力用!D16="","",TEXT(入力用!D16,"ge"))</f>
        <v/>
      </c>
      <c r="F14" s="4" t="s">
        <v>89</v>
      </c>
      <c r="G14" s="43" t="str">
        <f>IF(入力用!D16="","",TEXT(入力用!D16,"mm"))</f>
        <v/>
      </c>
      <c r="H14" s="4" t="s">
        <v>100</v>
      </c>
      <c r="I14" s="43" t="str">
        <f>IF(入力用!D16="","",TEXT(入力用!D16,"dd"))</f>
        <v/>
      </c>
      <c r="J14" s="4" t="s">
        <v>101</v>
      </c>
      <c r="K14" s="4" t="s">
        <v>31</v>
      </c>
      <c r="L14" s="44" t="str">
        <f>IF(入力用!D16="","",入力用!K16)</f>
        <v/>
      </c>
      <c r="M14" s="4" t="s">
        <v>32</v>
      </c>
      <c r="N14" s="4"/>
      <c r="O14" s="5"/>
      <c r="P14" s="335" t="str">
        <f>IF(入力用!N16="","",入力用!N16)</f>
        <v/>
      </c>
      <c r="Q14" s="321" t="s">
        <v>66</v>
      </c>
      <c r="R14" s="319" t="str">
        <f>IF(入力用!Q16="","",入力用!Q16)</f>
        <v/>
      </c>
      <c r="S14" s="321" t="s">
        <v>67</v>
      </c>
      <c r="T14" s="321"/>
      <c r="U14" s="319" t="str">
        <f>IF(入力用!T16="","",入力用!T16)</f>
        <v/>
      </c>
      <c r="V14" s="321" t="s">
        <v>66</v>
      </c>
      <c r="W14" s="319" t="str">
        <f>IF(入力用!W16="","",入力用!W16)</f>
        <v/>
      </c>
      <c r="X14" s="321" t="s">
        <v>69</v>
      </c>
      <c r="Y14" s="323"/>
    </row>
    <row r="15" spans="1:25" ht="33.950000000000003" customHeight="1" thickBot="1" x14ac:dyDescent="0.2">
      <c r="A15" s="291"/>
      <c r="B15" s="292"/>
      <c r="C15" s="292"/>
      <c r="D15" s="293"/>
      <c r="E15" s="45" t="str">
        <f>IF(入力用!D17="","",TEXT(入力用!D17,"ge"))</f>
        <v/>
      </c>
      <c r="F15" s="6" t="s">
        <v>89</v>
      </c>
      <c r="G15" s="46" t="str">
        <f>IF(入力用!D17="","",TEXT(入力用!D17,"mm"))</f>
        <v/>
      </c>
      <c r="H15" s="6" t="s">
        <v>100</v>
      </c>
      <c r="I15" s="46" t="str">
        <f>IF(入力用!D17="","",TEXT(入力用!D17,"dd"))</f>
        <v/>
      </c>
      <c r="J15" s="6" t="s">
        <v>101</v>
      </c>
      <c r="K15" s="6" t="s">
        <v>31</v>
      </c>
      <c r="L15" s="47" t="str">
        <f>IF(入力用!D17="","",入力用!K17)</f>
        <v/>
      </c>
      <c r="M15" s="6" t="s">
        <v>37</v>
      </c>
      <c r="N15" s="6"/>
      <c r="O15" s="7"/>
      <c r="P15" s="336"/>
      <c r="Q15" s="322"/>
      <c r="R15" s="320"/>
      <c r="S15" s="322"/>
      <c r="T15" s="322"/>
      <c r="U15" s="320"/>
      <c r="V15" s="322"/>
      <c r="W15" s="320"/>
      <c r="X15" s="322"/>
      <c r="Y15" s="324"/>
    </row>
    <row r="16" spans="1:25" ht="33.950000000000003" customHeight="1" thickTop="1" x14ac:dyDescent="0.15">
      <c r="A16" s="325" t="s">
        <v>43</v>
      </c>
      <c r="B16" s="326"/>
      <c r="C16" s="326"/>
      <c r="D16" s="327"/>
      <c r="E16" s="328" t="s">
        <v>44</v>
      </c>
      <c r="F16" s="329"/>
      <c r="G16" s="329"/>
      <c r="H16" s="329"/>
      <c r="I16" s="329"/>
      <c r="J16" s="329"/>
      <c r="K16" s="328" t="s">
        <v>102</v>
      </c>
      <c r="L16" s="329"/>
      <c r="M16" s="329"/>
      <c r="N16" s="329"/>
      <c r="O16" s="330"/>
      <c r="P16" s="329" t="s">
        <v>103</v>
      </c>
      <c r="Q16" s="329"/>
      <c r="R16" s="329"/>
      <c r="S16" s="329"/>
      <c r="T16" s="329"/>
      <c r="U16" s="329"/>
      <c r="V16" s="329"/>
      <c r="W16" s="329"/>
      <c r="X16" s="329"/>
      <c r="Y16" s="330"/>
    </row>
    <row r="17" spans="1:25" ht="33.950000000000003" customHeight="1" x14ac:dyDescent="0.15">
      <c r="A17" s="332" t="s">
        <v>48</v>
      </c>
      <c r="B17" s="333"/>
      <c r="C17" s="333"/>
      <c r="D17" s="334"/>
      <c r="E17" s="302" t="s">
        <v>49</v>
      </c>
      <c r="F17" s="331"/>
      <c r="G17" s="331"/>
      <c r="H17" s="331"/>
      <c r="I17" s="331"/>
      <c r="J17" s="331"/>
      <c r="K17" s="302" t="s">
        <v>104</v>
      </c>
      <c r="L17" s="331"/>
      <c r="M17" s="331"/>
      <c r="N17" s="331"/>
      <c r="O17" s="303"/>
      <c r="P17" s="331"/>
      <c r="Q17" s="331"/>
      <c r="R17" s="331"/>
      <c r="S17" s="331"/>
      <c r="T17" s="331"/>
      <c r="U17" s="331"/>
      <c r="V17" s="331"/>
      <c r="W17" s="331"/>
      <c r="X17" s="331"/>
      <c r="Y17" s="303"/>
    </row>
    <row r="18" spans="1:25" ht="33.950000000000003" customHeight="1" x14ac:dyDescent="0.15">
      <c r="A18" s="291" t="s">
        <v>53</v>
      </c>
      <c r="B18" s="292"/>
      <c r="C18" s="300" t="s">
        <v>54</v>
      </c>
      <c r="D18" s="301"/>
      <c r="E18" s="304" t="str">
        <f>IF(入力用!D20="","",入力用!D20)</f>
        <v/>
      </c>
      <c r="F18" s="305"/>
      <c r="G18" s="9" t="s">
        <v>66</v>
      </c>
      <c r="H18" s="93" t="str">
        <f>IF(入力用!G20="","",入力用!G20)</f>
        <v/>
      </c>
      <c r="I18" s="9" t="s">
        <v>67</v>
      </c>
      <c r="J18" s="10"/>
      <c r="K18" s="92"/>
      <c r="L18" s="9" t="s">
        <v>66</v>
      </c>
      <c r="M18" s="93"/>
      <c r="N18" s="9" t="s">
        <v>67</v>
      </c>
      <c r="O18" s="10"/>
      <c r="P18" s="317" t="str">
        <f>IFERROR(IF(E20+K20=0,"",E20+K20),"")</f>
        <v/>
      </c>
      <c r="Q18" s="318"/>
      <c r="R18" s="318"/>
      <c r="S18" s="318"/>
      <c r="T18" s="318"/>
      <c r="U18" s="318"/>
      <c r="V18" s="318"/>
      <c r="W18" s="318"/>
      <c r="X18" s="318"/>
      <c r="Y18" s="10"/>
    </row>
    <row r="19" spans="1:25" ht="33.950000000000003" customHeight="1" x14ac:dyDescent="0.15">
      <c r="A19" s="291"/>
      <c r="B19" s="292"/>
      <c r="C19" s="302"/>
      <c r="D19" s="303"/>
      <c r="E19" s="310" t="str">
        <f>IF(入力用!J20="","",入力用!J20)</f>
        <v/>
      </c>
      <c r="F19" s="311"/>
      <c r="G19" s="11" t="s">
        <v>66</v>
      </c>
      <c r="H19" s="94" t="str">
        <f>IF(入力用!M20="","",入力用!M20)</f>
        <v/>
      </c>
      <c r="I19" s="11" t="s">
        <v>69</v>
      </c>
      <c r="J19" s="12"/>
      <c r="K19" s="95"/>
      <c r="L19" s="11" t="s">
        <v>66</v>
      </c>
      <c r="M19" s="94"/>
      <c r="N19" s="11" t="s">
        <v>69</v>
      </c>
      <c r="O19" s="12"/>
      <c r="P19" s="306"/>
      <c r="Q19" s="307"/>
      <c r="R19" s="307"/>
      <c r="S19" s="307"/>
      <c r="T19" s="307"/>
      <c r="U19" s="307"/>
      <c r="V19" s="307"/>
      <c r="W19" s="307"/>
      <c r="X19" s="307"/>
      <c r="Y19" s="17" t="s">
        <v>63</v>
      </c>
    </row>
    <row r="20" spans="1:25" ht="33.950000000000003" customHeight="1" x14ac:dyDescent="0.15">
      <c r="A20" s="291"/>
      <c r="B20" s="292"/>
      <c r="C20" s="291" t="s">
        <v>62</v>
      </c>
      <c r="D20" s="312"/>
      <c r="E20" s="315" t="str">
        <f>IFERROR(入力用!I22,0)</f>
        <v/>
      </c>
      <c r="F20" s="316"/>
      <c r="G20" s="316"/>
      <c r="H20" s="316"/>
      <c r="I20" s="316"/>
      <c r="J20" s="8" t="s">
        <v>63</v>
      </c>
      <c r="K20" s="315"/>
      <c r="L20" s="316"/>
      <c r="M20" s="316"/>
      <c r="N20" s="316"/>
      <c r="O20" s="8" t="s">
        <v>63</v>
      </c>
      <c r="P20" s="308"/>
      <c r="Q20" s="309"/>
      <c r="R20" s="309"/>
      <c r="S20" s="309"/>
      <c r="T20" s="309"/>
      <c r="U20" s="309"/>
      <c r="V20" s="309"/>
      <c r="W20" s="309"/>
      <c r="X20" s="309"/>
      <c r="Y20" s="12"/>
    </row>
    <row r="21" spans="1:25" ht="33.950000000000003" customHeight="1" x14ac:dyDescent="0.15">
      <c r="A21" s="291" t="s">
        <v>65</v>
      </c>
      <c r="B21" s="292"/>
      <c r="C21" s="300" t="s">
        <v>54</v>
      </c>
      <c r="D21" s="301"/>
      <c r="E21" s="304" t="str">
        <f>IF(入力用!D24="","",入力用!D24)</f>
        <v/>
      </c>
      <c r="F21" s="305"/>
      <c r="G21" s="9" t="s">
        <v>66</v>
      </c>
      <c r="H21" s="93" t="str">
        <f>IF(入力用!G24="","",入力用!G24)</f>
        <v/>
      </c>
      <c r="I21" s="9" t="s">
        <v>67</v>
      </c>
      <c r="J21" s="10"/>
      <c r="K21" s="24"/>
      <c r="L21" s="9" t="s">
        <v>66</v>
      </c>
      <c r="M21" s="25"/>
      <c r="N21" s="9" t="s">
        <v>67</v>
      </c>
      <c r="O21" s="10"/>
      <c r="P21" s="306" t="str">
        <f>IFERROR(IF(E23+K23=0,"",E23+K23),"")</f>
        <v/>
      </c>
      <c r="Q21" s="307"/>
      <c r="R21" s="307"/>
      <c r="S21" s="307"/>
      <c r="T21" s="307"/>
      <c r="U21" s="307"/>
      <c r="V21" s="307"/>
      <c r="W21" s="307"/>
      <c r="X21" s="307"/>
      <c r="Y21" s="17"/>
    </row>
    <row r="22" spans="1:25" ht="33.950000000000003" customHeight="1" x14ac:dyDescent="0.15">
      <c r="A22" s="291"/>
      <c r="B22" s="292"/>
      <c r="C22" s="302"/>
      <c r="D22" s="303"/>
      <c r="E22" s="310" t="str">
        <f>IF(入力用!J24="","",入力用!J24)</f>
        <v/>
      </c>
      <c r="F22" s="311"/>
      <c r="G22" s="11" t="s">
        <v>66</v>
      </c>
      <c r="H22" s="94" t="str">
        <f>IF(入力用!M24="","",入力用!M24)</f>
        <v/>
      </c>
      <c r="I22" s="11" t="s">
        <v>69</v>
      </c>
      <c r="J22" s="12"/>
      <c r="K22" s="26"/>
      <c r="L22" s="11" t="s">
        <v>66</v>
      </c>
      <c r="M22" s="27"/>
      <c r="N22" s="11" t="s">
        <v>69</v>
      </c>
      <c r="O22" s="12"/>
      <c r="P22" s="306"/>
      <c r="Q22" s="307"/>
      <c r="R22" s="307"/>
      <c r="S22" s="307"/>
      <c r="T22" s="307"/>
      <c r="U22" s="307"/>
      <c r="V22" s="307"/>
      <c r="W22" s="307"/>
      <c r="X22" s="307"/>
      <c r="Y22" s="17" t="s">
        <v>63</v>
      </c>
    </row>
    <row r="23" spans="1:25" ht="33.950000000000003" customHeight="1" x14ac:dyDescent="0.15">
      <c r="A23" s="291"/>
      <c r="B23" s="292"/>
      <c r="C23" s="291" t="s">
        <v>62</v>
      </c>
      <c r="D23" s="312"/>
      <c r="E23" s="313" t="str">
        <f>IFERROR(入力用!I26,0)</f>
        <v/>
      </c>
      <c r="F23" s="314"/>
      <c r="G23" s="314"/>
      <c r="H23" s="314"/>
      <c r="I23" s="314"/>
      <c r="J23" s="8" t="s">
        <v>63</v>
      </c>
      <c r="K23" s="315"/>
      <c r="L23" s="316"/>
      <c r="M23" s="316"/>
      <c r="N23" s="316"/>
      <c r="O23" s="8" t="s">
        <v>63</v>
      </c>
      <c r="P23" s="308"/>
      <c r="Q23" s="309"/>
      <c r="R23" s="309"/>
      <c r="S23" s="309"/>
      <c r="T23" s="309"/>
      <c r="U23" s="309"/>
      <c r="V23" s="309"/>
      <c r="W23" s="309"/>
      <c r="X23" s="309"/>
      <c r="Y23" s="12"/>
    </row>
    <row r="24" spans="1:25" ht="33.950000000000003" customHeight="1" thickBot="1" x14ac:dyDescent="0.2">
      <c r="A24" s="291" t="s">
        <v>72</v>
      </c>
      <c r="B24" s="292"/>
      <c r="C24" s="292"/>
      <c r="D24" s="292"/>
      <c r="E24" s="295" t="str">
        <f>IFERROR(IF(E20+E23=0,"",E20+E23),"")</f>
        <v/>
      </c>
      <c r="F24" s="296"/>
      <c r="G24" s="296"/>
      <c r="H24" s="296"/>
      <c r="I24" s="296"/>
      <c r="J24" s="13" t="s">
        <v>73</v>
      </c>
      <c r="K24" s="295" t="str">
        <f>IFERROR(IF(K20+K23=0,"",K20+K23),"")</f>
        <v/>
      </c>
      <c r="L24" s="296"/>
      <c r="M24" s="296"/>
      <c r="N24" s="296"/>
      <c r="O24" s="13" t="s">
        <v>73</v>
      </c>
      <c r="P24" s="297" t="str">
        <f>IF(SUM(P18:X23)=0,"",SUM(P18:X23))</f>
        <v/>
      </c>
      <c r="Q24" s="298"/>
      <c r="R24" s="298"/>
      <c r="S24" s="298"/>
      <c r="T24" s="298"/>
      <c r="U24" s="298"/>
      <c r="V24" s="298"/>
      <c r="W24" s="298"/>
      <c r="X24" s="298"/>
      <c r="Y24" s="13" t="s">
        <v>63</v>
      </c>
    </row>
    <row r="25" spans="1:25" ht="33.950000000000003" customHeight="1" thickTop="1" thickBot="1" x14ac:dyDescent="0.2">
      <c r="A25" s="291" t="s">
        <v>105</v>
      </c>
      <c r="B25" s="292"/>
      <c r="C25" s="292"/>
      <c r="D25" s="292"/>
      <c r="E25" s="294" t="s">
        <v>77</v>
      </c>
      <c r="F25" s="288"/>
      <c r="G25" s="288"/>
      <c r="H25" s="288"/>
      <c r="I25" s="299" t="str">
        <f>IF(入力用!H28="","",入力用!H28)</f>
        <v/>
      </c>
      <c r="J25" s="299"/>
      <c r="K25" s="3" t="s">
        <v>78</v>
      </c>
      <c r="L25" s="3"/>
      <c r="M25" s="288" t="s">
        <v>79</v>
      </c>
      <c r="N25" s="288"/>
      <c r="O25" s="288"/>
      <c r="P25" s="299" t="str">
        <f>IF(入力用!O28="","",入力用!O28)</f>
        <v/>
      </c>
      <c r="Q25" s="299"/>
      <c r="R25" s="3" t="s">
        <v>78</v>
      </c>
      <c r="S25" s="3"/>
      <c r="T25" s="288" t="s">
        <v>80</v>
      </c>
      <c r="U25" s="288"/>
      <c r="V25" s="288"/>
      <c r="W25" s="299" t="str">
        <f>IF(入力用!V28="","",入力用!V28)</f>
        <v/>
      </c>
      <c r="X25" s="299"/>
      <c r="Y25" s="14" t="s">
        <v>78</v>
      </c>
    </row>
    <row r="26" spans="1:25" ht="33.950000000000003" customHeight="1" thickTop="1" thickBot="1" x14ac:dyDescent="0.2">
      <c r="A26" s="291" t="s">
        <v>106</v>
      </c>
      <c r="B26" s="292"/>
      <c r="C26" s="292"/>
      <c r="D26" s="293"/>
      <c r="E26" s="294" t="s">
        <v>82</v>
      </c>
      <c r="F26" s="288"/>
      <c r="G26" s="289" t="str">
        <f>IF(入力用!F9="","",入力用!F9)</f>
        <v/>
      </c>
      <c r="H26" s="289"/>
      <c r="I26" s="289"/>
      <c r="J26" s="289"/>
      <c r="K26" s="289"/>
      <c r="L26" s="288" t="s">
        <v>83</v>
      </c>
      <c r="M26" s="288"/>
      <c r="N26" s="289" t="str">
        <f>IF(入力用!F7="","",入力用!F7)</f>
        <v/>
      </c>
      <c r="O26" s="289"/>
      <c r="P26" s="289"/>
      <c r="Q26" s="289"/>
      <c r="R26" s="289"/>
      <c r="S26" s="289"/>
      <c r="T26" s="288" t="s">
        <v>84</v>
      </c>
      <c r="U26" s="288"/>
      <c r="V26" s="289" t="str">
        <f>IF(入力用!I10="","",入力用!I10)</f>
        <v/>
      </c>
      <c r="W26" s="289"/>
      <c r="X26" s="289"/>
      <c r="Y26" s="290"/>
    </row>
    <row r="27" spans="1:25" ht="33.950000000000003" customHeight="1" thickTop="1" x14ac:dyDescent="0.15"/>
  </sheetData>
  <sheetProtection algorithmName="SHA-512" hashValue="swKva5IhgoDQa1CLSth5PFUFE1wLMHMvbADvWJKXlwAxCKxtTwAsdSQ0N7BHNnlQ/Qxd9Hhd7JJthsvyLLhBpg==" saltValue="UpUOYFuyVg/zPeCrRcHvCg==" spinCount="100000" sheet="1" objects="1" scenarios="1"/>
  <mergeCells count="68">
    <mergeCell ref="A11:D11"/>
    <mergeCell ref="H11:M11"/>
    <mergeCell ref="A1:Y2"/>
    <mergeCell ref="Q4:R4"/>
    <mergeCell ref="T4:U4"/>
    <mergeCell ref="W4:X4"/>
    <mergeCell ref="O6:P6"/>
    <mergeCell ref="Q6:Y6"/>
    <mergeCell ref="M7:N7"/>
    <mergeCell ref="O7:P7"/>
    <mergeCell ref="Q7:Y7"/>
    <mergeCell ref="O8:P8"/>
    <mergeCell ref="Q8:Y8"/>
    <mergeCell ref="A12:D12"/>
    <mergeCell ref="E12:O12"/>
    <mergeCell ref="S12:W12"/>
    <mergeCell ref="A13:D13"/>
    <mergeCell ref="E13:O13"/>
    <mergeCell ref="U14:U15"/>
    <mergeCell ref="V14:V15"/>
    <mergeCell ref="W14:W15"/>
    <mergeCell ref="X14:Y15"/>
    <mergeCell ref="A16:D16"/>
    <mergeCell ref="E16:J16"/>
    <mergeCell ref="K16:O16"/>
    <mergeCell ref="P16:Y17"/>
    <mergeCell ref="A17:D17"/>
    <mergeCell ref="E17:J17"/>
    <mergeCell ref="A14:D15"/>
    <mergeCell ref="P14:P15"/>
    <mergeCell ref="Q14:Q15"/>
    <mergeCell ref="R14:R15"/>
    <mergeCell ref="S14:T15"/>
    <mergeCell ref="K17:O17"/>
    <mergeCell ref="A18:B20"/>
    <mergeCell ref="C18:D19"/>
    <mergeCell ref="E18:F18"/>
    <mergeCell ref="P18:X20"/>
    <mergeCell ref="E19:F19"/>
    <mergeCell ref="C20:D20"/>
    <mergeCell ref="E20:I20"/>
    <mergeCell ref="K20:N20"/>
    <mergeCell ref="A21:B23"/>
    <mergeCell ref="C21:D22"/>
    <mergeCell ref="E21:F21"/>
    <mergeCell ref="P21:X23"/>
    <mergeCell ref="E22:F22"/>
    <mergeCell ref="C23:D23"/>
    <mergeCell ref="E23:I23"/>
    <mergeCell ref="K23:N23"/>
    <mergeCell ref="A24:D24"/>
    <mergeCell ref="E24:I24"/>
    <mergeCell ref="K24:N24"/>
    <mergeCell ref="P24:X24"/>
    <mergeCell ref="A25:D25"/>
    <mergeCell ref="E25:H25"/>
    <mergeCell ref="I25:J25"/>
    <mergeCell ref="M25:O25"/>
    <mergeCell ref="P25:Q25"/>
    <mergeCell ref="T25:V25"/>
    <mergeCell ref="W25:X25"/>
    <mergeCell ref="T26:U26"/>
    <mergeCell ref="V26:Y26"/>
    <mergeCell ref="A26:D26"/>
    <mergeCell ref="E26:F26"/>
    <mergeCell ref="G26:K26"/>
    <mergeCell ref="L26:M26"/>
    <mergeCell ref="N26:S26"/>
  </mergeCells>
  <phoneticPr fontId="11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90" orientation="portrait" r:id="rId1"/>
  <headerFooter>
    <oddHeader>&amp;L&amp;"游ゴシック,標準"&amp;10
様式第1号（第8条関係）&amp;R&amp;"游ゴシック,太字"&amp;22①</oddHeader>
  </headerFooter>
  <ignoredErrors>
    <ignoredError sqref="S12 R6:Y6 Q7:Y8 Q6 P19:X20 Q18:X18 P22:X24 Q21:X2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L49"/>
  <sheetViews>
    <sheetView view="pageBreakPreview" topLeftCell="A5" zoomScale="55" zoomScaleNormal="55" zoomScaleSheetLayoutView="55" workbookViewId="0">
      <selection activeCell="AL12" sqref="AL12"/>
    </sheetView>
  </sheetViews>
  <sheetFormatPr defaultColWidth="7.5" defaultRowHeight="40.5" customHeight="1" x14ac:dyDescent="0.15"/>
  <cols>
    <col min="1" max="1" width="8.375" style="124" bestFit="1" customWidth="1"/>
    <col min="2" max="7" width="7.75" style="124" bestFit="1" customWidth="1"/>
    <col min="8" max="8" width="7.5" style="124"/>
    <col min="9" max="9" width="8.375" style="124" bestFit="1" customWidth="1"/>
    <col min="10" max="15" width="7.75" style="124" bestFit="1" customWidth="1"/>
    <col min="16" max="16" width="7.5" style="124"/>
    <col min="17" max="17" width="8.375" style="124" bestFit="1" customWidth="1"/>
    <col min="18" max="23" width="7.75" style="124" bestFit="1" customWidth="1"/>
    <col min="24" max="16384" width="7.5" style="124"/>
  </cols>
  <sheetData>
    <row r="1" spans="1:38" s="114" customFormat="1" ht="40.5" customHeight="1" thickBot="1" x14ac:dyDescent="0.2">
      <c r="A1" s="349" t="s">
        <v>188</v>
      </c>
      <c r="B1" s="350"/>
      <c r="C1" s="351" t="s">
        <v>166</v>
      </c>
      <c r="D1" s="351"/>
      <c r="E1" s="352"/>
      <c r="F1" s="112"/>
      <c r="G1" s="113"/>
      <c r="H1" s="113"/>
      <c r="I1" s="113"/>
      <c r="J1" s="113"/>
      <c r="K1" s="113"/>
      <c r="L1" s="113"/>
      <c r="M1" s="113"/>
      <c r="N1" s="113"/>
      <c r="O1" s="113"/>
    </row>
    <row r="2" spans="1:38" s="114" customFormat="1" ht="40.5" customHeight="1" x14ac:dyDescent="0.15">
      <c r="C2" s="115"/>
      <c r="D2" s="113"/>
      <c r="F2" s="113"/>
      <c r="G2" s="113"/>
      <c r="H2" s="113"/>
      <c r="I2" s="116"/>
    </row>
    <row r="3" spans="1:38" s="118" customFormat="1" ht="40.5" customHeight="1" x14ac:dyDescent="0.15">
      <c r="A3" s="353" t="s">
        <v>132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117"/>
      <c r="Y3" s="117"/>
      <c r="Z3" s="117"/>
      <c r="AA3" s="117"/>
      <c r="AB3" s="117"/>
      <c r="AC3" s="117"/>
      <c r="AD3" s="117"/>
    </row>
    <row r="4" spans="1:38" s="114" customFormat="1" ht="40.5" customHeight="1" thickBot="1" x14ac:dyDescent="0.2">
      <c r="A4" s="119"/>
      <c r="B4" s="119"/>
      <c r="C4" s="120"/>
      <c r="D4" s="118"/>
      <c r="E4" s="118"/>
      <c r="F4" s="118"/>
      <c r="G4" s="118"/>
      <c r="H4" s="118"/>
      <c r="I4" s="120"/>
      <c r="U4" s="121"/>
      <c r="V4" s="121"/>
      <c r="W4" s="121"/>
      <c r="X4" s="121"/>
      <c r="Y4" s="121"/>
      <c r="Z4" s="121"/>
      <c r="AA4" s="121"/>
      <c r="AB4" s="121"/>
      <c r="AC4" s="121"/>
      <c r="AD4" s="121"/>
    </row>
    <row r="5" spans="1:38" s="114" customFormat="1" ht="81" customHeight="1" thickBot="1" x14ac:dyDescent="0.2">
      <c r="A5" s="354" t="s">
        <v>133</v>
      </c>
      <c r="B5" s="355"/>
      <c r="C5" s="356" t="str">
        <f>IF(入力用!F8="","",入力用!F8)</f>
        <v/>
      </c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8"/>
      <c r="P5" s="358"/>
      <c r="Q5" s="358"/>
      <c r="R5" s="358"/>
      <c r="S5" s="358"/>
      <c r="T5" s="358"/>
      <c r="U5" s="358"/>
      <c r="V5" s="358"/>
      <c r="W5" s="359"/>
      <c r="AC5" s="121"/>
      <c r="AD5" s="121"/>
      <c r="AE5" s="121"/>
      <c r="AF5" s="121"/>
      <c r="AG5" s="121"/>
      <c r="AH5" s="121"/>
      <c r="AI5" s="121"/>
      <c r="AJ5" s="121"/>
      <c r="AK5" s="121"/>
      <c r="AL5" s="121"/>
    </row>
    <row r="6" spans="1:38" s="114" customFormat="1" ht="80.25" customHeight="1" thickBot="1" x14ac:dyDescent="0.2">
      <c r="A6" s="360" t="s">
        <v>134</v>
      </c>
      <c r="B6" s="361"/>
      <c r="C6" s="362" t="str">
        <f>IF(入力用!D12="","","小樽市立"&amp;VLOOKUP(入力用!D12,入力用!$AC$3:$AE$30,2,FALSE)&amp;"学校")</f>
        <v/>
      </c>
      <c r="D6" s="363"/>
      <c r="E6" s="363"/>
      <c r="F6" s="363"/>
      <c r="G6" s="363"/>
      <c r="H6" s="363"/>
      <c r="I6" s="363"/>
      <c r="J6" s="363"/>
      <c r="K6" s="364"/>
      <c r="L6" s="122" t="str">
        <f>IF(入力用!D16="","",入力用!D16)</f>
        <v/>
      </c>
      <c r="M6" s="365" t="s">
        <v>135</v>
      </c>
      <c r="N6" s="366"/>
      <c r="O6" s="369" t="s">
        <v>162</v>
      </c>
      <c r="P6" s="370"/>
      <c r="Q6" s="371"/>
      <c r="R6" s="372" t="str">
        <f>IF(入力用!N16="","",入力用!N16&amp;入力用!P16&amp;入力用!Q16&amp;入力用!S16&amp;入力用!T16&amp;入力用!V16&amp;入力用!W16)</f>
        <v/>
      </c>
      <c r="S6" s="373"/>
      <c r="T6" s="373"/>
      <c r="U6" s="373"/>
      <c r="V6" s="373"/>
      <c r="W6" s="374"/>
      <c r="Y6" s="193" t="s">
        <v>195</v>
      </c>
      <c r="AE6" s="121"/>
    </row>
    <row r="7" spans="1:38" s="114" customFormat="1" ht="40.5" customHeight="1" x14ac:dyDescent="0.1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U7" s="121"/>
      <c r="V7" s="121"/>
      <c r="W7" s="121"/>
      <c r="X7" s="121"/>
      <c r="Y7" s="121"/>
      <c r="Z7" s="121"/>
      <c r="AA7" s="121"/>
      <c r="AB7" s="121"/>
      <c r="AC7" s="121"/>
      <c r="AD7" s="121"/>
    </row>
    <row r="8" spans="1:38" s="114" customFormat="1" ht="40.5" customHeight="1" x14ac:dyDescent="0.15">
      <c r="A8" s="367" t="s">
        <v>163</v>
      </c>
      <c r="B8" s="368"/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8"/>
      <c r="X8" s="121"/>
      <c r="Y8" s="121"/>
      <c r="Z8" s="121"/>
      <c r="AA8" s="121"/>
      <c r="AB8" s="121"/>
      <c r="AC8" s="121"/>
      <c r="AD8" s="121"/>
    </row>
    <row r="9" spans="1:38" s="114" customFormat="1" ht="40.5" customHeight="1" x14ac:dyDescent="0.15">
      <c r="A9" s="367"/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121"/>
      <c r="Y9" s="121"/>
      <c r="Z9" s="121"/>
      <c r="AA9" s="121"/>
      <c r="AB9" s="121"/>
      <c r="AC9" s="121"/>
      <c r="AD9" s="121"/>
    </row>
    <row r="10" spans="1:38" s="114" customFormat="1" ht="40.5" customHeight="1" x14ac:dyDescent="0.15">
      <c r="A10" s="367"/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121"/>
      <c r="Y10" s="121"/>
      <c r="Z10" s="121"/>
      <c r="AA10" s="121"/>
      <c r="AB10" s="121"/>
      <c r="AC10" s="121"/>
      <c r="AD10" s="121"/>
    </row>
    <row r="11" spans="1:38" s="114" customFormat="1" ht="40.5" customHeight="1" x14ac:dyDescent="0.15">
      <c r="A11" s="368"/>
      <c r="B11" s="368"/>
      <c r="C11" s="368"/>
      <c r="D11" s="368"/>
      <c r="E11" s="368"/>
      <c r="F11" s="368"/>
      <c r="G11" s="368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  <c r="U11" s="368"/>
      <c r="V11" s="368"/>
      <c r="W11" s="368"/>
      <c r="X11" s="121"/>
      <c r="Y11" s="121"/>
      <c r="Z11" s="121"/>
      <c r="AA11" s="121"/>
      <c r="AB11" s="121"/>
      <c r="AC11" s="121"/>
      <c r="AD11" s="121"/>
    </row>
    <row r="12" spans="1:38" s="114" customFormat="1" ht="40.5" customHeight="1" x14ac:dyDescent="0.1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1"/>
      <c r="Y12" s="121"/>
      <c r="Z12" s="121"/>
      <c r="AA12" s="121"/>
      <c r="AB12" s="121"/>
      <c r="AC12" s="121"/>
      <c r="AD12" s="121"/>
    </row>
    <row r="13" spans="1:38" ht="40.5" customHeight="1" x14ac:dyDescent="0.15">
      <c r="A13" s="144"/>
      <c r="B13" s="144"/>
      <c r="C13" s="145"/>
      <c r="D13" s="145"/>
      <c r="E13" s="146"/>
      <c r="F13" s="146"/>
      <c r="G13" s="147"/>
      <c r="H13" s="147"/>
      <c r="I13" s="144"/>
      <c r="J13" s="144"/>
      <c r="K13" s="145"/>
      <c r="L13" s="145"/>
      <c r="M13" s="146"/>
      <c r="N13" s="146"/>
      <c r="O13" s="147"/>
      <c r="P13" s="147"/>
      <c r="Q13" s="144"/>
      <c r="R13" s="144"/>
      <c r="S13" s="145"/>
      <c r="T13" s="145"/>
      <c r="U13" s="146"/>
      <c r="V13" s="146"/>
      <c r="W13" s="147"/>
    </row>
    <row r="14" spans="1:38" ht="40.5" customHeight="1" thickBot="1" x14ac:dyDescent="0.2">
      <c r="A14" s="148"/>
      <c r="B14" s="148"/>
      <c r="C14" s="186">
        <v>2025</v>
      </c>
      <c r="D14" s="186" t="s">
        <v>136</v>
      </c>
      <c r="E14" s="187">
        <v>11</v>
      </c>
      <c r="F14" s="187" t="s">
        <v>137</v>
      </c>
      <c r="G14" s="348">
        <f>DATE(C14,E14,1)</f>
        <v>45962</v>
      </c>
      <c r="H14" s="348"/>
      <c r="I14" s="170"/>
      <c r="J14" s="162"/>
      <c r="K14" s="162"/>
      <c r="L14" s="162"/>
      <c r="M14" s="162"/>
      <c r="N14" s="185">
        <v>2025</v>
      </c>
      <c r="O14" s="185" t="s">
        <v>136</v>
      </c>
      <c r="P14" s="187">
        <v>12</v>
      </c>
      <c r="Q14" s="187" t="s">
        <v>137</v>
      </c>
      <c r="R14" s="348">
        <f>DATE(N14,P14,1)</f>
        <v>45992</v>
      </c>
      <c r="S14" s="348"/>
      <c r="T14" s="170"/>
      <c r="U14" s="162"/>
      <c r="V14" s="162"/>
      <c r="W14" s="162"/>
      <c r="X14" s="164"/>
    </row>
    <row r="15" spans="1:38" ht="40.5" customHeight="1" x14ac:dyDescent="0.15">
      <c r="A15" s="149"/>
      <c r="B15" s="150"/>
      <c r="C15" s="173" t="s">
        <v>101</v>
      </c>
      <c r="D15" s="174" t="s">
        <v>90</v>
      </c>
      <c r="E15" s="174" t="s">
        <v>138</v>
      </c>
      <c r="F15" s="174" t="s">
        <v>139</v>
      </c>
      <c r="G15" s="174" t="s">
        <v>140</v>
      </c>
      <c r="H15" s="174" t="s">
        <v>141</v>
      </c>
      <c r="I15" s="175" t="s">
        <v>142</v>
      </c>
      <c r="J15" s="163"/>
      <c r="K15" s="163"/>
      <c r="L15" s="163"/>
      <c r="M15" s="163"/>
      <c r="N15" s="173" t="s">
        <v>101</v>
      </c>
      <c r="O15" s="174" t="s">
        <v>90</v>
      </c>
      <c r="P15" s="174" t="s">
        <v>138</v>
      </c>
      <c r="Q15" s="174" t="s">
        <v>139</v>
      </c>
      <c r="R15" s="174" t="s">
        <v>140</v>
      </c>
      <c r="S15" s="174" t="s">
        <v>141</v>
      </c>
      <c r="T15" s="175" t="s">
        <v>142</v>
      </c>
      <c r="U15" s="163"/>
      <c r="V15" s="163"/>
      <c r="W15" s="163"/>
      <c r="X15" s="164"/>
    </row>
    <row r="16" spans="1:38" ht="40.5" customHeight="1" x14ac:dyDescent="0.15">
      <c r="A16" s="149"/>
      <c r="B16" s="150"/>
      <c r="C16" s="176">
        <f>G14-WEEKDAY(G14)+1</f>
        <v>45956</v>
      </c>
      <c r="D16" s="177">
        <f>C16+1</f>
        <v>45957</v>
      </c>
      <c r="E16" s="177">
        <f t="shared" ref="E16:I21" si="0">D16+1</f>
        <v>45958</v>
      </c>
      <c r="F16" s="177"/>
      <c r="G16" s="177"/>
      <c r="H16" s="177"/>
      <c r="I16" s="178">
        <v>45962</v>
      </c>
      <c r="J16" s="163"/>
      <c r="K16" s="163"/>
      <c r="L16" s="163"/>
      <c r="M16" s="163"/>
      <c r="N16" s="176">
        <f>R14-WEEKDAY(R14)+1</f>
        <v>45991</v>
      </c>
      <c r="O16" s="177">
        <v>45992</v>
      </c>
      <c r="P16" s="177">
        <f t="shared" ref="P16:T21" si="1">O16+1</f>
        <v>45993</v>
      </c>
      <c r="Q16" s="177">
        <f t="shared" si="1"/>
        <v>45994</v>
      </c>
      <c r="R16" s="177">
        <f t="shared" si="1"/>
        <v>45995</v>
      </c>
      <c r="S16" s="177">
        <f t="shared" si="1"/>
        <v>45996</v>
      </c>
      <c r="T16" s="178">
        <f t="shared" si="1"/>
        <v>45997</v>
      </c>
      <c r="U16" s="163"/>
      <c r="V16" s="163"/>
      <c r="W16" s="163"/>
      <c r="X16" s="164"/>
    </row>
    <row r="17" spans="1:24" ht="40.5" customHeight="1" x14ac:dyDescent="0.15">
      <c r="A17" s="149"/>
      <c r="B17" s="150"/>
      <c r="C17" s="179">
        <f>I16+1</f>
        <v>45963</v>
      </c>
      <c r="D17" s="180">
        <f>C17+1</f>
        <v>45964</v>
      </c>
      <c r="E17" s="180">
        <f t="shared" si="0"/>
        <v>45965</v>
      </c>
      <c r="F17" s="180">
        <f t="shared" si="0"/>
        <v>45966</v>
      </c>
      <c r="G17" s="180">
        <f t="shared" si="0"/>
        <v>45967</v>
      </c>
      <c r="H17" s="180">
        <f t="shared" si="0"/>
        <v>45968</v>
      </c>
      <c r="I17" s="181">
        <f t="shared" si="0"/>
        <v>45969</v>
      </c>
      <c r="J17" s="163"/>
      <c r="K17" s="163"/>
      <c r="L17" s="163"/>
      <c r="M17" s="163"/>
      <c r="N17" s="179">
        <f>T16+1</f>
        <v>45998</v>
      </c>
      <c r="O17" s="180">
        <f>N17+1</f>
        <v>45999</v>
      </c>
      <c r="P17" s="180">
        <f t="shared" si="1"/>
        <v>46000</v>
      </c>
      <c r="Q17" s="180">
        <f t="shared" si="1"/>
        <v>46001</v>
      </c>
      <c r="R17" s="180">
        <f t="shared" si="1"/>
        <v>46002</v>
      </c>
      <c r="S17" s="180">
        <f t="shared" si="1"/>
        <v>46003</v>
      </c>
      <c r="T17" s="181">
        <f t="shared" si="1"/>
        <v>46004</v>
      </c>
      <c r="U17" s="163"/>
      <c r="V17" s="163"/>
      <c r="W17" s="163"/>
      <c r="X17" s="164"/>
    </row>
    <row r="18" spans="1:24" ht="40.5" customHeight="1" x14ac:dyDescent="0.15">
      <c r="A18" s="149"/>
      <c r="B18" s="150"/>
      <c r="C18" s="179">
        <f t="shared" ref="C18:C21" si="2">I17+1</f>
        <v>45970</v>
      </c>
      <c r="D18" s="180">
        <f t="shared" ref="D18:D21" si="3">C18+1</f>
        <v>45971</v>
      </c>
      <c r="E18" s="180">
        <f t="shared" si="0"/>
        <v>45972</v>
      </c>
      <c r="F18" s="180">
        <f t="shared" si="0"/>
        <v>45973</v>
      </c>
      <c r="G18" s="180">
        <f t="shared" si="0"/>
        <v>45974</v>
      </c>
      <c r="H18" s="180">
        <f t="shared" si="0"/>
        <v>45975</v>
      </c>
      <c r="I18" s="181">
        <f t="shared" si="0"/>
        <v>45976</v>
      </c>
      <c r="J18" s="163"/>
      <c r="K18" s="163"/>
      <c r="L18" s="163"/>
      <c r="M18" s="163"/>
      <c r="N18" s="179">
        <f t="shared" ref="N18:N21" si="4">T17+1</f>
        <v>46005</v>
      </c>
      <c r="O18" s="180">
        <f t="shared" ref="O18:O21" si="5">N18+1</f>
        <v>46006</v>
      </c>
      <c r="P18" s="180">
        <f t="shared" si="1"/>
        <v>46007</v>
      </c>
      <c r="Q18" s="180">
        <f t="shared" si="1"/>
        <v>46008</v>
      </c>
      <c r="R18" s="180">
        <f t="shared" si="1"/>
        <v>46009</v>
      </c>
      <c r="S18" s="180">
        <f t="shared" si="1"/>
        <v>46010</v>
      </c>
      <c r="T18" s="181">
        <f t="shared" si="1"/>
        <v>46011</v>
      </c>
      <c r="U18" s="163"/>
      <c r="V18" s="163"/>
      <c r="W18" s="163"/>
      <c r="X18" s="164"/>
    </row>
    <row r="19" spans="1:24" ht="40.5" customHeight="1" x14ac:dyDescent="0.15">
      <c r="A19" s="149"/>
      <c r="B19" s="150"/>
      <c r="C19" s="179">
        <f t="shared" si="2"/>
        <v>45977</v>
      </c>
      <c r="D19" s="180">
        <f t="shared" si="3"/>
        <v>45978</v>
      </c>
      <c r="E19" s="180">
        <f t="shared" si="0"/>
        <v>45979</v>
      </c>
      <c r="F19" s="180">
        <f t="shared" si="0"/>
        <v>45980</v>
      </c>
      <c r="G19" s="180">
        <f t="shared" si="0"/>
        <v>45981</v>
      </c>
      <c r="H19" s="180">
        <f t="shared" si="0"/>
        <v>45982</v>
      </c>
      <c r="I19" s="181">
        <f t="shared" si="0"/>
        <v>45983</v>
      </c>
      <c r="J19" s="163"/>
      <c r="K19" s="163"/>
      <c r="L19" s="163"/>
      <c r="M19" s="163"/>
      <c r="N19" s="179">
        <f t="shared" si="4"/>
        <v>46012</v>
      </c>
      <c r="O19" s="180">
        <f t="shared" si="5"/>
        <v>46013</v>
      </c>
      <c r="P19" s="180">
        <f t="shared" si="1"/>
        <v>46014</v>
      </c>
      <c r="Q19" s="180">
        <f t="shared" si="1"/>
        <v>46015</v>
      </c>
      <c r="R19" s="180">
        <f t="shared" si="1"/>
        <v>46016</v>
      </c>
      <c r="S19" s="180">
        <f t="shared" si="1"/>
        <v>46017</v>
      </c>
      <c r="T19" s="181">
        <f t="shared" si="1"/>
        <v>46018</v>
      </c>
      <c r="U19" s="163"/>
      <c r="V19" s="163"/>
      <c r="W19" s="163"/>
      <c r="X19" s="164"/>
    </row>
    <row r="20" spans="1:24" ht="40.5" customHeight="1" x14ac:dyDescent="0.15">
      <c r="A20" s="149"/>
      <c r="B20" s="150"/>
      <c r="C20" s="179">
        <f t="shared" si="2"/>
        <v>45984</v>
      </c>
      <c r="D20" s="180">
        <f t="shared" si="3"/>
        <v>45985</v>
      </c>
      <c r="E20" s="180">
        <f t="shared" si="0"/>
        <v>45986</v>
      </c>
      <c r="F20" s="180">
        <f t="shared" si="0"/>
        <v>45987</v>
      </c>
      <c r="G20" s="180">
        <f t="shared" si="0"/>
        <v>45988</v>
      </c>
      <c r="H20" s="180">
        <f t="shared" si="0"/>
        <v>45989</v>
      </c>
      <c r="I20" s="181">
        <f t="shared" si="0"/>
        <v>45990</v>
      </c>
      <c r="J20" s="163"/>
      <c r="K20" s="163"/>
      <c r="L20" s="163"/>
      <c r="M20" s="163"/>
      <c r="N20" s="179">
        <f t="shared" si="4"/>
        <v>46019</v>
      </c>
      <c r="O20" s="180">
        <f t="shared" si="5"/>
        <v>46020</v>
      </c>
      <c r="P20" s="180">
        <f t="shared" si="1"/>
        <v>46021</v>
      </c>
      <c r="Q20" s="180">
        <f t="shared" si="1"/>
        <v>46022</v>
      </c>
      <c r="R20" s="180">
        <f t="shared" si="1"/>
        <v>46023</v>
      </c>
      <c r="S20" s="180">
        <f t="shared" si="1"/>
        <v>46024</v>
      </c>
      <c r="T20" s="181">
        <f t="shared" si="1"/>
        <v>46025</v>
      </c>
      <c r="U20" s="163"/>
      <c r="V20" s="163"/>
      <c r="W20" s="163"/>
      <c r="X20" s="164"/>
    </row>
    <row r="21" spans="1:24" ht="40.5" customHeight="1" thickBot="1" x14ac:dyDescent="0.2">
      <c r="A21" s="151"/>
      <c r="B21" s="151"/>
      <c r="C21" s="182">
        <f t="shared" si="2"/>
        <v>45991</v>
      </c>
      <c r="D21" s="183">
        <f t="shared" si="3"/>
        <v>45992</v>
      </c>
      <c r="E21" s="183">
        <f t="shared" si="0"/>
        <v>45993</v>
      </c>
      <c r="F21" s="183">
        <f t="shared" si="0"/>
        <v>45994</v>
      </c>
      <c r="G21" s="183">
        <f t="shared" si="0"/>
        <v>45995</v>
      </c>
      <c r="H21" s="183">
        <f t="shared" si="0"/>
        <v>45996</v>
      </c>
      <c r="I21" s="184">
        <f t="shared" si="0"/>
        <v>45997</v>
      </c>
      <c r="J21" s="164"/>
      <c r="K21" s="164"/>
      <c r="L21" s="164"/>
      <c r="M21" s="164"/>
      <c r="N21" s="182">
        <f t="shared" si="4"/>
        <v>46026</v>
      </c>
      <c r="O21" s="183">
        <f t="shared" si="5"/>
        <v>46027</v>
      </c>
      <c r="P21" s="183">
        <f t="shared" si="1"/>
        <v>46028</v>
      </c>
      <c r="Q21" s="183">
        <f t="shared" si="1"/>
        <v>46029</v>
      </c>
      <c r="R21" s="183">
        <f t="shared" si="1"/>
        <v>46030</v>
      </c>
      <c r="S21" s="183">
        <f t="shared" si="1"/>
        <v>46031</v>
      </c>
      <c r="T21" s="184">
        <f t="shared" si="1"/>
        <v>46032</v>
      </c>
      <c r="U21" s="164"/>
      <c r="V21" s="164"/>
      <c r="W21" s="164"/>
      <c r="X21" s="164"/>
    </row>
    <row r="22" spans="1:24" ht="40.5" customHeight="1" x14ac:dyDescent="0.15">
      <c r="A22" s="144"/>
      <c r="B22" s="144"/>
      <c r="C22" s="165"/>
      <c r="D22" s="165"/>
      <c r="E22" s="166"/>
      <c r="F22" s="166"/>
      <c r="G22" s="164"/>
      <c r="H22" s="164"/>
      <c r="I22" s="164"/>
      <c r="J22" s="164"/>
      <c r="K22" s="165"/>
      <c r="L22" s="165"/>
      <c r="M22" s="166"/>
      <c r="N22" s="166"/>
      <c r="O22" s="164"/>
      <c r="P22" s="164"/>
      <c r="Q22" s="164"/>
      <c r="R22" s="164"/>
      <c r="S22" s="165"/>
      <c r="T22" s="165"/>
      <c r="U22" s="166"/>
      <c r="V22" s="166"/>
      <c r="W22" s="164"/>
      <c r="X22" s="164"/>
    </row>
    <row r="23" spans="1:24" ht="40.5" customHeight="1" x14ac:dyDescent="0.15">
      <c r="A23" s="148"/>
      <c r="B23" s="148"/>
      <c r="C23" s="162"/>
      <c r="D23" s="162"/>
      <c r="E23" s="162"/>
      <c r="F23" s="162"/>
      <c r="G23" s="162"/>
      <c r="H23" s="164"/>
      <c r="I23" s="162"/>
      <c r="J23" s="162"/>
      <c r="K23" s="167"/>
      <c r="L23" s="167"/>
      <c r="M23" s="167"/>
      <c r="N23" s="167"/>
      <c r="O23" s="168"/>
      <c r="P23" s="168"/>
      <c r="Q23" s="167"/>
      <c r="R23" s="162"/>
      <c r="S23" s="162"/>
      <c r="T23" s="162"/>
      <c r="U23" s="162"/>
      <c r="V23" s="162"/>
      <c r="W23" s="162"/>
      <c r="X23" s="164"/>
    </row>
    <row r="24" spans="1:24" ht="40.5" customHeight="1" x14ac:dyDescent="0.15">
      <c r="A24" s="149"/>
      <c r="B24" s="150"/>
      <c r="C24" s="163"/>
      <c r="D24" s="163"/>
      <c r="E24" s="163"/>
      <c r="F24" s="163"/>
      <c r="G24" s="163"/>
      <c r="H24" s="164"/>
      <c r="I24" s="163"/>
      <c r="J24" s="163"/>
      <c r="K24" s="169"/>
      <c r="L24" s="169"/>
      <c r="M24" s="169"/>
      <c r="N24" s="169"/>
      <c r="O24" s="169"/>
      <c r="P24" s="169"/>
      <c r="Q24" s="169"/>
      <c r="R24" s="163"/>
      <c r="S24" s="163"/>
      <c r="T24" s="163"/>
      <c r="U24" s="163"/>
      <c r="V24" s="163"/>
      <c r="W24" s="163"/>
      <c r="X24" s="164"/>
    </row>
    <row r="25" spans="1:24" ht="40.5" customHeight="1" thickBot="1" x14ac:dyDescent="0.2">
      <c r="A25" s="149"/>
      <c r="B25" s="150"/>
      <c r="C25" s="186">
        <v>2026</v>
      </c>
      <c r="D25" s="186" t="s">
        <v>136</v>
      </c>
      <c r="E25" s="187">
        <v>1</v>
      </c>
      <c r="F25" s="187" t="s">
        <v>137</v>
      </c>
      <c r="G25" s="348">
        <f>DATE(C25,E25,1)</f>
        <v>46023</v>
      </c>
      <c r="H25" s="348"/>
      <c r="I25" s="170"/>
      <c r="J25" s="163"/>
      <c r="K25" s="161"/>
      <c r="L25" s="161"/>
      <c r="M25" s="161"/>
      <c r="N25" s="186">
        <v>2026</v>
      </c>
      <c r="O25" s="186" t="s">
        <v>136</v>
      </c>
      <c r="P25" s="187">
        <v>2</v>
      </c>
      <c r="Q25" s="187" t="s">
        <v>137</v>
      </c>
      <c r="R25" s="348">
        <f>DATE(N25,P25,1)</f>
        <v>46054</v>
      </c>
      <c r="S25" s="348"/>
      <c r="T25" s="170"/>
      <c r="U25" s="163"/>
      <c r="V25" s="163"/>
      <c r="W25" s="163"/>
      <c r="X25" s="164"/>
    </row>
    <row r="26" spans="1:24" ht="40.5" customHeight="1" x14ac:dyDescent="0.15">
      <c r="A26" s="149"/>
      <c r="B26" s="150"/>
      <c r="C26" s="173" t="s">
        <v>101</v>
      </c>
      <c r="D26" s="174" t="s">
        <v>90</v>
      </c>
      <c r="E26" s="174" t="s">
        <v>138</v>
      </c>
      <c r="F26" s="174" t="s">
        <v>139</v>
      </c>
      <c r="G26" s="174" t="s">
        <v>140</v>
      </c>
      <c r="H26" s="174" t="s">
        <v>141</v>
      </c>
      <c r="I26" s="175" t="s">
        <v>142</v>
      </c>
      <c r="J26" s="163"/>
      <c r="K26" s="161"/>
      <c r="L26" s="161"/>
      <c r="M26" s="161"/>
      <c r="N26" s="173" t="s">
        <v>101</v>
      </c>
      <c r="O26" s="174" t="s">
        <v>90</v>
      </c>
      <c r="P26" s="174" t="s">
        <v>138</v>
      </c>
      <c r="Q26" s="174" t="s">
        <v>139</v>
      </c>
      <c r="R26" s="174" t="s">
        <v>140</v>
      </c>
      <c r="S26" s="174" t="s">
        <v>141</v>
      </c>
      <c r="T26" s="175" t="s">
        <v>142</v>
      </c>
      <c r="U26" s="163"/>
      <c r="V26" s="163"/>
      <c r="W26" s="163"/>
      <c r="X26" s="164"/>
    </row>
    <row r="27" spans="1:24" ht="40.5" customHeight="1" x14ac:dyDescent="0.15">
      <c r="A27" s="149"/>
      <c r="B27" s="150"/>
      <c r="C27" s="176">
        <f>G25-WEEKDAY(G25)+1</f>
        <v>46019</v>
      </c>
      <c r="D27" s="177"/>
      <c r="E27" s="177"/>
      <c r="F27" s="177"/>
      <c r="G27" s="177">
        <v>46023</v>
      </c>
      <c r="H27" s="177">
        <f t="shared" ref="E27:I32" si="6">G27+1</f>
        <v>46024</v>
      </c>
      <c r="I27" s="178">
        <f t="shared" si="6"/>
        <v>46025</v>
      </c>
      <c r="J27" s="163"/>
      <c r="K27" s="161"/>
      <c r="L27" s="161"/>
      <c r="M27" s="161"/>
      <c r="N27" s="176">
        <v>46054</v>
      </c>
      <c r="O27" s="177">
        <f>N27+1</f>
        <v>46055</v>
      </c>
      <c r="P27" s="177">
        <f t="shared" ref="P27:T32" si="7">O27+1</f>
        <v>46056</v>
      </c>
      <c r="Q27" s="177">
        <f t="shared" si="7"/>
        <v>46057</v>
      </c>
      <c r="R27" s="177">
        <f t="shared" si="7"/>
        <v>46058</v>
      </c>
      <c r="S27" s="177">
        <f t="shared" si="7"/>
        <v>46059</v>
      </c>
      <c r="T27" s="178">
        <f t="shared" si="7"/>
        <v>46060</v>
      </c>
      <c r="U27" s="163"/>
      <c r="V27" s="163"/>
      <c r="W27" s="163"/>
      <c r="X27" s="164"/>
    </row>
    <row r="28" spans="1:24" ht="40.5" customHeight="1" x14ac:dyDescent="0.15">
      <c r="A28" s="149"/>
      <c r="B28" s="150"/>
      <c r="C28" s="179">
        <f>I27+1</f>
        <v>46026</v>
      </c>
      <c r="D28" s="180">
        <f>C28+1</f>
        <v>46027</v>
      </c>
      <c r="E28" s="180">
        <f t="shared" si="6"/>
        <v>46028</v>
      </c>
      <c r="F28" s="180">
        <f t="shared" si="6"/>
        <v>46029</v>
      </c>
      <c r="G28" s="180">
        <f t="shared" si="6"/>
        <v>46030</v>
      </c>
      <c r="H28" s="180">
        <f t="shared" si="6"/>
        <v>46031</v>
      </c>
      <c r="I28" s="181">
        <f t="shared" si="6"/>
        <v>46032</v>
      </c>
      <c r="J28" s="163"/>
      <c r="K28" s="161"/>
      <c r="L28" s="161"/>
      <c r="M28" s="161"/>
      <c r="N28" s="179">
        <f>T27+1</f>
        <v>46061</v>
      </c>
      <c r="O28" s="180">
        <f>N28+1</f>
        <v>46062</v>
      </c>
      <c r="P28" s="180">
        <f t="shared" si="7"/>
        <v>46063</v>
      </c>
      <c r="Q28" s="180">
        <f t="shared" si="7"/>
        <v>46064</v>
      </c>
      <c r="R28" s="180">
        <f t="shared" si="7"/>
        <v>46065</v>
      </c>
      <c r="S28" s="180">
        <f t="shared" si="7"/>
        <v>46066</v>
      </c>
      <c r="T28" s="181">
        <f t="shared" si="7"/>
        <v>46067</v>
      </c>
      <c r="U28" s="163"/>
      <c r="V28" s="163"/>
      <c r="W28" s="163"/>
      <c r="X28" s="164"/>
    </row>
    <row r="29" spans="1:24" ht="40.5" customHeight="1" x14ac:dyDescent="0.15">
      <c r="A29" s="149"/>
      <c r="B29" s="150"/>
      <c r="C29" s="179">
        <f t="shared" ref="C29:C32" si="8">I28+1</f>
        <v>46033</v>
      </c>
      <c r="D29" s="180">
        <f t="shared" ref="D29:D32" si="9">C29+1</f>
        <v>46034</v>
      </c>
      <c r="E29" s="180">
        <f t="shared" si="6"/>
        <v>46035</v>
      </c>
      <c r="F29" s="180">
        <f t="shared" si="6"/>
        <v>46036</v>
      </c>
      <c r="G29" s="180">
        <f t="shared" si="6"/>
        <v>46037</v>
      </c>
      <c r="H29" s="180">
        <f t="shared" si="6"/>
        <v>46038</v>
      </c>
      <c r="I29" s="181">
        <f t="shared" si="6"/>
        <v>46039</v>
      </c>
      <c r="J29" s="163"/>
      <c r="K29" s="161"/>
      <c r="L29" s="161"/>
      <c r="M29" s="161"/>
      <c r="N29" s="179">
        <f t="shared" ref="N29:N32" si="10">T28+1</f>
        <v>46068</v>
      </c>
      <c r="O29" s="180">
        <f t="shared" ref="O29:O32" si="11">N29+1</f>
        <v>46069</v>
      </c>
      <c r="P29" s="180">
        <f t="shared" si="7"/>
        <v>46070</v>
      </c>
      <c r="Q29" s="180">
        <f t="shared" si="7"/>
        <v>46071</v>
      </c>
      <c r="R29" s="180">
        <f t="shared" si="7"/>
        <v>46072</v>
      </c>
      <c r="S29" s="180">
        <f t="shared" si="7"/>
        <v>46073</v>
      </c>
      <c r="T29" s="181">
        <f t="shared" si="7"/>
        <v>46074</v>
      </c>
      <c r="U29" s="163"/>
      <c r="V29" s="163"/>
      <c r="W29" s="163"/>
      <c r="X29" s="164"/>
    </row>
    <row r="30" spans="1:24" ht="40.5" customHeight="1" x14ac:dyDescent="0.15">
      <c r="A30" s="147"/>
      <c r="B30" s="147"/>
      <c r="C30" s="179">
        <f t="shared" si="8"/>
        <v>46040</v>
      </c>
      <c r="D30" s="180">
        <f t="shared" si="9"/>
        <v>46041</v>
      </c>
      <c r="E30" s="180">
        <f t="shared" si="6"/>
        <v>46042</v>
      </c>
      <c r="F30" s="180">
        <f t="shared" si="6"/>
        <v>46043</v>
      </c>
      <c r="G30" s="180">
        <f t="shared" si="6"/>
        <v>46044</v>
      </c>
      <c r="H30" s="180">
        <f t="shared" si="6"/>
        <v>46045</v>
      </c>
      <c r="I30" s="181">
        <f t="shared" si="6"/>
        <v>46046</v>
      </c>
      <c r="J30" s="164"/>
      <c r="K30" s="161"/>
      <c r="L30" s="161"/>
      <c r="M30" s="161"/>
      <c r="N30" s="179">
        <f t="shared" si="10"/>
        <v>46075</v>
      </c>
      <c r="O30" s="180">
        <f t="shared" si="11"/>
        <v>46076</v>
      </c>
      <c r="P30" s="180">
        <f t="shared" si="7"/>
        <v>46077</v>
      </c>
      <c r="Q30" s="180">
        <f t="shared" si="7"/>
        <v>46078</v>
      </c>
      <c r="R30" s="180">
        <f t="shared" si="7"/>
        <v>46079</v>
      </c>
      <c r="S30" s="180">
        <f t="shared" si="7"/>
        <v>46080</v>
      </c>
      <c r="T30" s="181">
        <f t="shared" si="7"/>
        <v>46081</v>
      </c>
      <c r="U30" s="164"/>
      <c r="V30" s="164"/>
      <c r="W30" s="164"/>
      <c r="X30" s="164"/>
    </row>
    <row r="31" spans="1:24" ht="40.5" customHeight="1" x14ac:dyDescent="0.15">
      <c r="A31" s="144"/>
      <c r="B31" s="144"/>
      <c r="C31" s="179">
        <f t="shared" si="8"/>
        <v>46047</v>
      </c>
      <c r="D31" s="180">
        <f t="shared" si="9"/>
        <v>46048</v>
      </c>
      <c r="E31" s="180">
        <f t="shared" si="6"/>
        <v>46049</v>
      </c>
      <c r="F31" s="180">
        <f t="shared" si="6"/>
        <v>46050</v>
      </c>
      <c r="G31" s="180">
        <f t="shared" si="6"/>
        <v>46051</v>
      </c>
      <c r="H31" s="180">
        <f t="shared" si="6"/>
        <v>46052</v>
      </c>
      <c r="I31" s="181">
        <f t="shared" si="6"/>
        <v>46053</v>
      </c>
      <c r="J31" s="164"/>
      <c r="K31" s="164"/>
      <c r="L31" s="164"/>
      <c r="M31" s="164"/>
      <c r="N31" s="179">
        <f t="shared" si="10"/>
        <v>46082</v>
      </c>
      <c r="O31" s="180">
        <f t="shared" si="11"/>
        <v>46083</v>
      </c>
      <c r="P31" s="180">
        <f t="shared" si="7"/>
        <v>46084</v>
      </c>
      <c r="Q31" s="180">
        <f t="shared" si="7"/>
        <v>46085</v>
      </c>
      <c r="R31" s="180">
        <f t="shared" si="7"/>
        <v>46086</v>
      </c>
      <c r="S31" s="180">
        <f t="shared" si="7"/>
        <v>46087</v>
      </c>
      <c r="T31" s="181">
        <f t="shared" si="7"/>
        <v>46088</v>
      </c>
      <c r="U31" s="164"/>
      <c r="V31" s="164"/>
      <c r="W31" s="164"/>
      <c r="X31" s="164"/>
    </row>
    <row r="32" spans="1:24" ht="40.5" customHeight="1" thickBot="1" x14ac:dyDescent="0.2">
      <c r="A32" s="148"/>
      <c r="B32" s="148"/>
      <c r="C32" s="182">
        <f t="shared" si="8"/>
        <v>46054</v>
      </c>
      <c r="D32" s="183">
        <f t="shared" si="9"/>
        <v>46055</v>
      </c>
      <c r="E32" s="183">
        <f t="shared" si="6"/>
        <v>46056</v>
      </c>
      <c r="F32" s="183">
        <f t="shared" si="6"/>
        <v>46057</v>
      </c>
      <c r="G32" s="183">
        <f t="shared" si="6"/>
        <v>46058</v>
      </c>
      <c r="H32" s="183">
        <f t="shared" si="6"/>
        <v>46059</v>
      </c>
      <c r="I32" s="184">
        <f t="shared" si="6"/>
        <v>46060</v>
      </c>
      <c r="J32" s="164"/>
      <c r="K32" s="167"/>
      <c r="L32" s="167"/>
      <c r="M32" s="167"/>
      <c r="N32" s="182">
        <f t="shared" si="10"/>
        <v>46089</v>
      </c>
      <c r="O32" s="183">
        <f t="shared" si="11"/>
        <v>46090</v>
      </c>
      <c r="P32" s="183">
        <f t="shared" si="7"/>
        <v>46091</v>
      </c>
      <c r="Q32" s="183">
        <f t="shared" si="7"/>
        <v>46092</v>
      </c>
      <c r="R32" s="183">
        <f t="shared" si="7"/>
        <v>46093</v>
      </c>
      <c r="S32" s="183">
        <f t="shared" si="7"/>
        <v>46094</v>
      </c>
      <c r="T32" s="184">
        <f t="shared" si="7"/>
        <v>46095</v>
      </c>
      <c r="U32" s="164"/>
      <c r="V32" s="164"/>
      <c r="W32" s="164"/>
      <c r="X32" s="164"/>
    </row>
    <row r="33" spans="1:24" ht="40.5" customHeight="1" x14ac:dyDescent="0.15">
      <c r="A33" s="149"/>
      <c r="B33" s="150"/>
      <c r="C33" s="169"/>
      <c r="D33" s="169"/>
      <c r="E33" s="169"/>
      <c r="F33" s="169"/>
      <c r="G33" s="169"/>
      <c r="H33" s="169"/>
      <c r="I33" s="169"/>
      <c r="J33" s="164"/>
      <c r="K33" s="169"/>
      <c r="L33" s="169"/>
      <c r="M33" s="169"/>
      <c r="N33" s="169"/>
      <c r="O33" s="169"/>
      <c r="P33" s="169"/>
      <c r="Q33" s="169"/>
      <c r="R33" s="164"/>
      <c r="S33" s="164"/>
      <c r="T33" s="164"/>
      <c r="U33" s="164"/>
      <c r="V33" s="164"/>
      <c r="W33" s="164"/>
      <c r="X33" s="164"/>
    </row>
    <row r="34" spans="1:24" ht="40.5" customHeight="1" x14ac:dyDescent="0.15">
      <c r="A34" s="149"/>
      <c r="B34" s="150"/>
      <c r="C34" s="161"/>
      <c r="D34" s="161"/>
      <c r="E34" s="161"/>
      <c r="F34" s="161"/>
      <c r="G34" s="161"/>
      <c r="H34" s="161"/>
      <c r="I34" s="161"/>
      <c r="J34" s="164"/>
      <c r="K34" s="161"/>
      <c r="L34" s="161"/>
      <c r="M34" s="161"/>
      <c r="N34" s="161"/>
      <c r="O34" s="161"/>
      <c r="P34" s="161"/>
      <c r="Q34" s="161"/>
      <c r="R34" s="164"/>
      <c r="S34" s="164"/>
      <c r="T34" s="164"/>
      <c r="U34" s="164"/>
      <c r="V34" s="164"/>
      <c r="W34" s="164"/>
      <c r="X34" s="164"/>
    </row>
    <row r="35" spans="1:24" ht="40.5" customHeight="1" x14ac:dyDescent="0.15">
      <c r="A35" s="149"/>
      <c r="B35" s="150"/>
      <c r="C35" s="161"/>
      <c r="D35" s="161"/>
      <c r="E35" s="161"/>
      <c r="F35" s="161"/>
      <c r="G35" s="161"/>
      <c r="H35" s="161"/>
      <c r="I35" s="161"/>
      <c r="J35" s="164"/>
      <c r="K35" s="161"/>
      <c r="L35" s="161"/>
      <c r="M35" s="161"/>
      <c r="N35" s="161"/>
      <c r="O35" s="161"/>
      <c r="P35" s="161"/>
      <c r="Q35" s="161"/>
      <c r="R35" s="164"/>
      <c r="S35" s="164"/>
      <c r="T35" s="164"/>
      <c r="U35" s="164"/>
      <c r="V35" s="164"/>
      <c r="W35" s="164"/>
      <c r="X35" s="164"/>
    </row>
    <row r="36" spans="1:24" ht="40.5" customHeight="1" x14ac:dyDescent="0.15">
      <c r="A36" s="149"/>
      <c r="B36" s="150"/>
      <c r="C36" s="161"/>
      <c r="D36" s="161"/>
      <c r="E36" s="161"/>
      <c r="F36" s="161"/>
      <c r="G36" s="161"/>
      <c r="H36" s="161"/>
      <c r="I36" s="161"/>
      <c r="J36" s="164"/>
      <c r="K36" s="161"/>
      <c r="L36" s="161"/>
      <c r="M36" s="161"/>
      <c r="N36" s="161"/>
      <c r="O36" s="161"/>
      <c r="P36" s="161"/>
      <c r="Q36" s="161"/>
      <c r="R36" s="164"/>
      <c r="S36" s="164"/>
      <c r="T36" s="164"/>
      <c r="U36" s="164"/>
      <c r="V36" s="164"/>
      <c r="W36" s="164"/>
      <c r="X36" s="164"/>
    </row>
    <row r="37" spans="1:24" ht="40.5" customHeight="1" x14ac:dyDescent="0.15">
      <c r="A37" s="149"/>
      <c r="B37" s="150"/>
      <c r="C37" s="161"/>
      <c r="D37" s="161"/>
      <c r="E37" s="161"/>
      <c r="F37" s="161"/>
      <c r="G37" s="161"/>
      <c r="H37" s="161"/>
      <c r="I37" s="161"/>
      <c r="J37" s="164"/>
      <c r="K37" s="161"/>
      <c r="L37" s="161"/>
      <c r="M37" s="161"/>
      <c r="N37" s="161"/>
      <c r="O37" s="161"/>
      <c r="P37" s="161"/>
      <c r="Q37" s="161"/>
      <c r="R37" s="164"/>
      <c r="S37" s="164"/>
      <c r="T37" s="164"/>
      <c r="U37" s="164"/>
      <c r="V37" s="164"/>
      <c r="W37" s="164"/>
      <c r="X37" s="164"/>
    </row>
    <row r="38" spans="1:24" ht="40.5" customHeight="1" x14ac:dyDescent="0.15">
      <c r="A38" s="149"/>
      <c r="B38" s="150"/>
      <c r="C38" s="161"/>
      <c r="D38" s="161"/>
      <c r="E38" s="161"/>
      <c r="F38" s="161"/>
      <c r="G38" s="161"/>
      <c r="H38" s="161"/>
      <c r="I38" s="161"/>
      <c r="J38" s="164"/>
      <c r="K38" s="161"/>
      <c r="L38" s="161"/>
      <c r="M38" s="161"/>
      <c r="N38" s="161"/>
      <c r="O38" s="161"/>
      <c r="P38" s="161"/>
      <c r="Q38" s="161"/>
      <c r="R38" s="164"/>
      <c r="S38" s="164"/>
      <c r="T38" s="164"/>
      <c r="U38" s="164"/>
      <c r="V38" s="164"/>
      <c r="W38" s="164"/>
      <c r="X38" s="164"/>
    </row>
    <row r="39" spans="1:24" ht="40.5" customHeight="1" x14ac:dyDescent="0.15">
      <c r="C39" s="161"/>
      <c r="D39" s="161"/>
      <c r="E39" s="161"/>
      <c r="F39" s="161"/>
      <c r="G39" s="161"/>
      <c r="H39" s="161"/>
      <c r="I39" s="161"/>
      <c r="J39" s="164"/>
      <c r="K39" s="161"/>
      <c r="L39" s="161"/>
      <c r="M39" s="161"/>
      <c r="N39" s="161"/>
      <c r="O39" s="161"/>
      <c r="P39" s="161"/>
      <c r="Q39" s="161"/>
      <c r="R39" s="164"/>
      <c r="S39" s="164"/>
      <c r="T39" s="164"/>
      <c r="U39" s="164"/>
      <c r="V39" s="164"/>
      <c r="W39" s="164"/>
      <c r="X39" s="164"/>
    </row>
    <row r="40" spans="1:24" ht="40.5" customHeight="1" x14ac:dyDescent="0.15"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</row>
    <row r="41" spans="1:24" ht="40.5" customHeight="1" x14ac:dyDescent="0.15">
      <c r="C41" s="167"/>
      <c r="D41" s="167"/>
      <c r="E41" s="167"/>
      <c r="F41" s="167"/>
      <c r="G41" s="168"/>
      <c r="H41" s="168"/>
      <c r="I41" s="167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</row>
    <row r="42" spans="1:24" ht="40.5" customHeight="1" x14ac:dyDescent="0.15">
      <c r="C42" s="169"/>
      <c r="D42" s="169"/>
      <c r="E42" s="169"/>
      <c r="F42" s="169"/>
      <c r="G42" s="169"/>
      <c r="H42" s="169"/>
      <c r="I42" s="169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</row>
    <row r="43" spans="1:24" ht="40.5" customHeight="1" x14ac:dyDescent="0.15">
      <c r="C43" s="161"/>
      <c r="D43" s="161"/>
      <c r="E43" s="161"/>
      <c r="F43" s="161"/>
      <c r="G43" s="161"/>
      <c r="H43" s="161"/>
      <c r="I43" s="161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</row>
    <row r="44" spans="1:24" ht="40.5" customHeight="1" x14ac:dyDescent="0.15">
      <c r="C44" s="161"/>
      <c r="D44" s="161"/>
      <c r="E44" s="161"/>
      <c r="F44" s="161"/>
      <c r="G44" s="161"/>
      <c r="H44" s="161"/>
      <c r="I44" s="161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</row>
    <row r="45" spans="1:24" ht="40.5" customHeight="1" x14ac:dyDescent="0.15">
      <c r="C45" s="161"/>
      <c r="D45" s="161"/>
      <c r="E45" s="161"/>
      <c r="F45" s="161"/>
      <c r="G45" s="161"/>
      <c r="H45" s="161"/>
      <c r="I45" s="161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</row>
    <row r="46" spans="1:24" ht="40.5" customHeight="1" x14ac:dyDescent="0.15">
      <c r="C46" s="161"/>
      <c r="D46" s="161"/>
      <c r="E46" s="161"/>
      <c r="F46" s="161"/>
      <c r="G46" s="161"/>
      <c r="H46" s="161"/>
      <c r="I46" s="161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</row>
    <row r="47" spans="1:24" ht="40.5" customHeight="1" x14ac:dyDescent="0.15">
      <c r="C47" s="161"/>
      <c r="D47" s="161"/>
      <c r="E47" s="161"/>
      <c r="F47" s="161"/>
      <c r="G47" s="161"/>
      <c r="H47" s="161"/>
      <c r="I47" s="161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</row>
    <row r="48" spans="1:24" ht="40.5" customHeight="1" x14ac:dyDescent="0.15">
      <c r="C48" s="161"/>
      <c r="D48" s="161"/>
      <c r="E48" s="161"/>
      <c r="F48" s="161"/>
      <c r="G48" s="161"/>
      <c r="H48" s="161"/>
      <c r="I48" s="161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</row>
    <row r="49" spans="3:24" ht="40.5" customHeight="1" x14ac:dyDescent="0.15"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</row>
  </sheetData>
  <sheetProtection algorithmName="SHA-512" hashValue="kiic2PSgCjJgy1ddAk9fudPeAWOm3EzVoI1Vplp1Tn5veGdvPiixSgxmLz3GSHb4boVBW/AcDNr4b7SXP0swdQ==" saltValue="KrPZVJoF0UhVmmOKQZ8blQ==" spinCount="100000" sheet="1" scenarios="1"/>
  <mergeCells count="15">
    <mergeCell ref="G14:H14"/>
    <mergeCell ref="R14:S14"/>
    <mergeCell ref="G25:H25"/>
    <mergeCell ref="R25:S25"/>
    <mergeCell ref="A1:B1"/>
    <mergeCell ref="C1:E1"/>
    <mergeCell ref="A3:W3"/>
    <mergeCell ref="A5:B5"/>
    <mergeCell ref="C5:W5"/>
    <mergeCell ref="A6:B6"/>
    <mergeCell ref="C6:K6"/>
    <mergeCell ref="M6:N6"/>
    <mergeCell ref="A8:W11"/>
    <mergeCell ref="O6:Q6"/>
    <mergeCell ref="R6:W6"/>
  </mergeCells>
  <phoneticPr fontId="11"/>
  <conditionalFormatting sqref="K25:M30">
    <cfRule type="expression" dxfId="78" priority="31">
      <formula>MONTH(K25)&lt;&gt;$K$19</formula>
    </cfRule>
  </conditionalFormatting>
  <conditionalFormatting sqref="C34:I39">
    <cfRule type="expression" dxfId="77" priority="27">
      <formula>MONTH(C34)&lt;&gt;$K$19</formula>
    </cfRule>
  </conditionalFormatting>
  <conditionalFormatting sqref="C43:I48">
    <cfRule type="expression" dxfId="76" priority="19">
      <formula>MONTH(C43)&lt;&gt;$K$19</formula>
    </cfRule>
  </conditionalFormatting>
  <conditionalFormatting sqref="C16:I21">
    <cfRule type="expression" dxfId="75" priority="6">
      <formula>MONTH(C16)&lt;&gt;$E$14</formula>
    </cfRule>
  </conditionalFormatting>
  <conditionalFormatting sqref="N16:T21">
    <cfRule type="expression" dxfId="74" priority="3">
      <formula>MONTH(N16)&lt;&gt;$P$14</formula>
    </cfRule>
  </conditionalFormatting>
  <conditionalFormatting sqref="C27:I32">
    <cfRule type="expression" dxfId="73" priority="2">
      <formula>MONTH(C27)&lt;&gt;$E$25</formula>
    </cfRule>
  </conditionalFormatting>
  <conditionalFormatting sqref="N27:T32">
    <cfRule type="expression" dxfId="72" priority="1">
      <formula>MONTH(N27)&lt;&gt;$P$25</formula>
    </cfRule>
  </conditionalFormatting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49" orientation="portrait" r:id="rId1"/>
  <headerFooter>
    <oddHeader>&amp;R&amp;"游ゴシック,太字"&amp;28②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4252B85F-372E-473D-AEC9-44F14177C419}">
            <xm:f>IF($AC$8="中学校",COUNTIF(中止期間!$B$3:$B$50,C25),COUNTIF(中止期間!$A$3:$A$50,C25))&gt;0</xm:f>
            <x14:dxf>
              <font>
                <color theme="0"/>
              </font>
              <fill>
                <patternFill patternType="solid">
                  <bgColor theme="1"/>
                </patternFill>
              </fill>
            </x14:dxf>
          </x14:cfRule>
          <x14:cfRule type="expression" priority="33" id="{262B8826-F48F-4287-883F-AA19D3FB4ED9}">
            <xm:f>IF($AC$5=1,COUNTIF(中止期間!$E$3:$E$216,C25),IF($AC$5=2,COUNTIF(中止期間!$F$3:$F$216,C25),IF($AC$5=3,COUNTIF(中止期間!$G$3:$G$216,C25),IF($AC$5=4,COUNTIF(中止期間!$H$3:$H$216,C25),IF($AC$5=5,COUNTIF(中止期間!$I$3:$I$216,C25),IF($AC$5=6,COUNTIF(中止期間!$J$3:$J$216,C25),IF($AC$5=7,COUNTIF(中止期間!$K$3:$K$216,C25),IF($AC$5=8,COUNTIF(中止期間!$L$3:$L$216,C25),IF($AC$5=9,COUNTIF(中止期間!$M$3:$M$216,C25),IF($AC$5=10,COUNTIF(中止期間!$N$3:$N$216,C25),IF($AC$5=11,COUNTIF(中止期間!$O$3:$O$216,C25),IF($AC$5=110,COUNTIF(中止期間!$P$3:$P$216,C25),IF($AC$5=12,COUNTIF(中止期間!$Q$3:$Q$216,C25),IF($AC$5=13,COUNTIF(中止期間!$R$3:$R$216,C25),IF($AC$5=14,COUNTIF(中止期間!$S$3:$S$216,C25),IF($AC$5=140,COUNTIF(中止期間!$T$3:$T$216,C25),IF($AC$5=15,COUNTIF(中止期間!$U$3:$U$216,C25),IF($AC$5=16,COUNTIF(中止期間!$V$3:$V$216,C25),IF($AC$5=17,COUNTIF(中止期間!$W$3:$W$216,C25),IF($AC$5=18,COUNTIF(中止期間!$X$3:$X$216,C25),IF($AC$5=19,COUNTIF(中止期間!$Y$3:$Y$216,C25),IF($AC$5=20,COUNTIF(中止期間!$Z$3:$Z$216,C25),IF($AC$5=21,COUNTIF(中止期間!$AA$3:$AA$216,C25),IF($AC$5=22,COUNTIF(中止期間!$AB$3:$AB$216,C25),IF($AC$5=23,COUNTIF(中止期間!$AC$3:$AC$216,C25),IF($AC$5=24,COUNTIF(中止期間!$AD$3:$AD$216,C25),IF($AC$5=25,COUNTIF(中止期間!$AE$3:$AE$216,C25),IF($AC$5=26,COUNTIF(中止期間!$AF$3:$AF$216,C25),0))))))))))))))))))))))))))))&gt;0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m:sqref>K25:M30 C34:I39 C43:I48</xm:sqref>
        </x14:conditionalFormatting>
        <x14:conditionalFormatting xmlns:xm="http://schemas.microsoft.com/office/excel/2006/main">
          <x14:cfRule type="expression" priority="34" id="{ABD38F08-7A8E-42D9-89F5-8814F09050E0}">
            <xm:f>COUNTIF(祝日!$A:$A,K25)&gt;0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K25:M30</xm:sqref>
        </x14:conditionalFormatting>
        <x14:conditionalFormatting xmlns:xm="http://schemas.microsoft.com/office/excel/2006/main">
          <x14:cfRule type="expression" priority="30" id="{D4794DC7-A24D-4284-A32F-D10C210FAC9C}">
            <xm:f>COUNTIF(祝日!$A:$A,C34)&gt;0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C34:I39</xm:sqref>
        </x14:conditionalFormatting>
        <x14:conditionalFormatting xmlns:xm="http://schemas.microsoft.com/office/excel/2006/main">
          <x14:cfRule type="expression" priority="23" id="{7A7ABCED-CC59-4D81-9191-781BE6B086C4}">
            <xm:f>MONTH(カレンダー!K34)&lt;&gt;カレンダー!$K$19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K34:Q39</xm:sqref>
        </x14:conditionalFormatting>
        <x14:conditionalFormatting xmlns:xm="http://schemas.microsoft.com/office/excel/2006/main">
          <x14:cfRule type="expression" priority="24" id="{237FAFF5-0EBE-4E6B-979A-FEB6D7DA3010}">
            <xm:f>IF(カレンダー!$AC$8="中学校",COUNTIF(中止期間!$B$3:$B$50,カレンダー!K34),COUNTIF(中止期間!$A$3:$A$50,カレンダー!K34))&gt;0</xm:f>
            <x14:dxf>
              <font>
                <color theme="0"/>
              </font>
              <fill>
                <patternFill patternType="solid">
                  <bgColor theme="1"/>
                </patternFill>
              </fill>
            </x14:dxf>
          </x14:cfRule>
          <x14:cfRule type="expression" priority="25" id="{2139D935-4D14-469E-B844-AAEC00BF5BF9}">
            <xm:f>IF(カレンダー!$AC$5=1,COUNTIF(中止期間!$E$3:$E$216,カレンダー!K34),IF(カレンダー!$AC$5=2,COUNTIF(中止期間!$F$3:$F$216,カレンダー!K34),IF(カレンダー!$AC$5=3,COUNTIF(中止期間!$G$3:$G$216,カレンダー!K34),IF(カレンダー!$AC$5=4,COUNTIF(中止期間!$H$3:$H$216,カレンダー!K34),IF(カレンダー!$AC$5=5,COUNTIF(中止期間!$I$3:$I$216,カレンダー!K34),IF(カレンダー!$AC$5=6,COUNTIF(中止期間!$J$3:$J$216,カレンダー!K34),IF(カレンダー!$AC$5=7,COUNTIF(中止期間!$K$3:$K$216,カレンダー!K34),IF(カレンダー!$AC$5=8,COUNTIF(中止期間!$L$3:$L$216,カレンダー!K34),IF(カレンダー!$AC$5=9,COUNTIF(中止期間!$M$3:$M$216,カレンダー!K34),IF(カレンダー!$AC$5=10,COUNTIF(中止期間!$N$3:$N$216,カレンダー!K34),IF(カレンダー!$AC$5=11,COUNTIF(中止期間!$O$3:$O$216,カレンダー!K34),IF(カレンダー!$AC$5=110,COUNTIF(中止期間!$P$3:$P$216,カレンダー!K34),IF(カレンダー!$AC$5=12,COUNTIF(中止期間!$Q$3:$Q$216,カレンダー!K34),IF(カレンダー!$AC$5=13,COUNTIF(中止期間!$R$3:$R$216,カレンダー!K34),IF(カレンダー!$AC$5=14,COUNTIF(中止期間!$S$3:$S$216,カレンダー!K34),IF(カレンダー!$AC$5=140,COUNTIF(中止期間!$T$3:$T$216,カレンダー!K34),IF(カレンダー!$AC$5=15,COUNTIF(中止期間!$U$3:$U$216,カレンダー!K34),IF(カレンダー!$AC$5=16,COUNTIF(中止期間!$V$3:$V$216,カレンダー!K34),IF(カレンダー!$AC$5=17,COUNTIF(中止期間!$W$3:$W$216,カレンダー!K34),IF(カレンダー!$AC$5=18,COUNTIF(中止期間!$X$3:$X$216,カレンダー!K34),IF(カレンダー!$AC$5=19,COUNTIF(中止期間!$Y$3:$Y$216,カレンダー!K34),IF(カレンダー!$AC$5=20,COUNTIF(中止期間!$Z$3:$Z$216,カレンダー!K34),IF(カレンダー!$AC$5=21,COUNTIF(中止期間!$AA$3:$AA$216,カレンダー!K34),IF(カレンダー!$AC$5=22,COUNTIF(中止期間!$AB$3:$AB$216,カレンダー!K34),IF(カレンダー!$AC$5=23,COUNTIF(中止期間!$AC$3:$AC$216,カレンダー!K34),IF(カレンダー!$AC$5=24,COUNTIF(中止期間!$AD$3:$AD$216,カレンダー!K34),IF(カレンダー!$AC$5=25,COUNTIF(中止期間!$AE$3:$AE$216,カレンダー!K34),IF(カレンダー!$AC$5=26,COUNTIF(中止期間!$AF$3:$AF$216,カレンダー!K34),0))))))))))))))))))))))))))))&gt;0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m:sqref>K34:Q39</xm:sqref>
        </x14:conditionalFormatting>
        <x14:conditionalFormatting xmlns:xm="http://schemas.microsoft.com/office/excel/2006/main">
          <x14:cfRule type="expression" priority="26" id="{CE91E5DE-CF27-4AA8-A02C-1D4C2DBA3F8E}">
            <xm:f>COUNTIF(祝日!$A:$A,カレンダー!K34)&gt;0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K34:Q39</xm:sqref>
        </x14:conditionalFormatting>
        <x14:conditionalFormatting xmlns:xm="http://schemas.microsoft.com/office/excel/2006/main">
          <x14:cfRule type="expression" priority="22" id="{713A5AB3-9147-49CB-9370-EDD4B2681F93}">
            <xm:f>COUNTIF(祝日!$A:$A,C43)&gt;0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C43:I48</xm:sqref>
        </x14:conditionalFormatting>
        <x14:conditionalFormatting xmlns:xm="http://schemas.microsoft.com/office/excel/2006/main">
          <x14:cfRule type="expression" priority="7" id="{EF6D4750-13A6-4B7D-B822-A082C7E1AC51}">
            <xm:f>IF(カレンダー!$AC$8="中学校",COUNTIF(中止期間!$B$3:$B$50,C16),COUNTIF(中止期間!$A$3:$A$50,C16))&gt;0</xm:f>
            <x14:dxf>
              <font>
                <color theme="0"/>
              </font>
              <fill>
                <patternFill>
                  <bgColor theme="1"/>
                </patternFill>
              </fill>
            </x14:dxf>
          </x14:cfRule>
          <x14:cfRule type="expression" priority="11" id="{E215A78B-01F6-4258-98EC-F505721C5543}">
            <xm:f>IF(カレンダー!$AC$5=1,COUNTIF(中止期間!$E$3:$E$216,C16),IF(カレンダー!$AC$5=2,COUNTIF(中止期間!$F$3:$F$216,C16),IF(カレンダー!$AC$5=3,COUNTIF(中止期間!$G$3:$G$216,C16),IF(カレンダー!$AC$5=4,COUNTIF(中止期間!$H$3:$H$216,C16),IF(カレンダー!$AC$5=5,COUNTIF(中止期間!$I$3:$I$216,C16),IF(カレンダー!$AC$5=6,COUNTIF(中止期間!$J$3:$J$216,C16),IF(カレンダー!$AC$5=7,COUNTIF(中止期間!$K$3:$K$216,C16),IF(カレンダー!$AC$5=8,COUNTIF(中止期間!$L$3:$L$216,C16),IF(カレンダー!$AC$5=9,COUNTIF(中止期間!$M$3:$M$216,C16),IF(カレンダー!$AC$5=10,COUNTIF(中止期間!$N$3:$N$216,C16),IF(カレンダー!$AC$5=11,COUNTIF(中止期間!$O$3:$O$216,C16),IF(カレンダー!$AC$5=110,COUNTIF(中止期間!$P$3:$P$216,C16),IF(カレンダー!$AC$5=12,COUNTIF(中止期間!$Q$3:$Q$216,C16),IF(カレンダー!$AC$5=13,COUNTIF(中止期間!$R$3:$R$216,C16),IF(カレンダー!$AC$5=14,COUNTIF(中止期間!$S$3:$S$216,C16),IF(カレンダー!$AC$5=140,COUNTIF(中止期間!$T$3:$T$216,C16),IF(カレンダー!$AC$5=15,COUNTIF(中止期間!$U$3:$U$216,C16),IF(カレンダー!$AC$5=16,COUNTIF(中止期間!$V$3:$V$216,C16),IF(カレンダー!$AC$5=17,COUNTIF(中止期間!$W$3:$W$216,C16),IF(カレンダー!$AC$5=18,COUNTIF(中止期間!$X$3:$X$216,C16),IF(カレンダー!$AC$5=19,COUNTIF(中止期間!$Y$3:$Y$216,C16),IF(カレンダー!$AC$5=20,COUNTIF(中止期間!$Z$3:$Z$216,C16),IF(カレンダー!$AC$5=21,COUNTIF(中止期間!$AA$3:$AA$216,C16),IF(カレンダー!$AC$5=22,COUNTIF(中止期間!$AB$3:$AB$216,C16),IF(カレンダー!$AC$5=23,COUNTIF(中止期間!$AC$3:$AC$216,C16),IF(カレンダー!$AC$5=24,COUNTIF(中止期間!$AD$3:$AD$216,C16),IF(カレンダー!$AC$5=25,COUNTIF(中止期間!$AE$3:$AE$216,C16),IF(カレンダー!$AC$5=26,COUNTIF(中止期間!$AF$3:$AF$216,C16),0))))))))))))))))))))))))))))&gt;0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14:cfRule type="expression" priority="15" id="{727AB425-15BE-4FB2-A333-2F20CCBB8393}">
            <xm:f>COUNTIF(祝日!$A:$A,C16)&gt;0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C16:I21 N16:T21 C27:I32 N27:T32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1"/>
  </sheetPr>
  <dimension ref="A1:B74"/>
  <sheetViews>
    <sheetView topLeftCell="A28" workbookViewId="0">
      <selection activeCell="B48" sqref="B48"/>
    </sheetView>
  </sheetViews>
  <sheetFormatPr defaultRowHeight="18.75" x14ac:dyDescent="0.15"/>
  <cols>
    <col min="1" max="1" width="21.375" style="96" bestFit="1" customWidth="1"/>
    <col min="2" max="16384" width="9" style="96"/>
  </cols>
  <sheetData>
    <row r="1" spans="1:2" x14ac:dyDescent="0.15">
      <c r="A1" s="96" t="s">
        <v>143</v>
      </c>
      <c r="B1" s="96" t="s">
        <v>144</v>
      </c>
    </row>
    <row r="2" spans="1:2" x14ac:dyDescent="0.15">
      <c r="A2" s="97">
        <v>44927</v>
      </c>
      <c r="B2" s="96" t="s">
        <v>145</v>
      </c>
    </row>
    <row r="3" spans="1:2" x14ac:dyDescent="0.15">
      <c r="A3" s="97">
        <v>44928</v>
      </c>
      <c r="B3" s="96" t="s">
        <v>150</v>
      </c>
    </row>
    <row r="4" spans="1:2" x14ac:dyDescent="0.15">
      <c r="A4" s="97">
        <v>44935</v>
      </c>
      <c r="B4" s="96" t="s">
        <v>146</v>
      </c>
    </row>
    <row r="5" spans="1:2" x14ac:dyDescent="0.15">
      <c r="A5" s="97">
        <v>44968</v>
      </c>
      <c r="B5" s="96" t="s">
        <v>147</v>
      </c>
    </row>
    <row r="6" spans="1:2" x14ac:dyDescent="0.15">
      <c r="A6" s="97">
        <v>44980</v>
      </c>
      <c r="B6" s="96" t="s">
        <v>160</v>
      </c>
    </row>
    <row r="7" spans="1:2" x14ac:dyDescent="0.15">
      <c r="A7" s="97">
        <v>45006</v>
      </c>
      <c r="B7" s="96" t="s">
        <v>148</v>
      </c>
    </row>
    <row r="8" spans="1:2" x14ac:dyDescent="0.15">
      <c r="A8" s="97">
        <v>45045</v>
      </c>
      <c r="B8" s="96" t="s">
        <v>149</v>
      </c>
    </row>
    <row r="9" spans="1:2" x14ac:dyDescent="0.15">
      <c r="A9" s="97">
        <v>45049</v>
      </c>
      <c r="B9" s="96" t="s">
        <v>151</v>
      </c>
    </row>
    <row r="10" spans="1:2" x14ac:dyDescent="0.15">
      <c r="A10" s="97">
        <v>45050</v>
      </c>
      <c r="B10" s="96" t="s">
        <v>152</v>
      </c>
    </row>
    <row r="11" spans="1:2" x14ac:dyDescent="0.15">
      <c r="A11" s="97">
        <v>45051</v>
      </c>
      <c r="B11" s="96" t="s">
        <v>153</v>
      </c>
    </row>
    <row r="12" spans="1:2" x14ac:dyDescent="0.15">
      <c r="A12" s="97">
        <v>45124</v>
      </c>
      <c r="B12" s="96" t="s">
        <v>154</v>
      </c>
    </row>
    <row r="13" spans="1:2" x14ac:dyDescent="0.15">
      <c r="A13" s="97">
        <v>45149</v>
      </c>
      <c r="B13" s="96" t="s">
        <v>155</v>
      </c>
    </row>
    <row r="14" spans="1:2" x14ac:dyDescent="0.15">
      <c r="A14" s="97">
        <v>45187</v>
      </c>
      <c r="B14" s="96" t="s">
        <v>156</v>
      </c>
    </row>
    <row r="15" spans="1:2" x14ac:dyDescent="0.15">
      <c r="A15" s="97">
        <v>45192</v>
      </c>
      <c r="B15" s="96" t="s">
        <v>157</v>
      </c>
    </row>
    <row r="16" spans="1:2" x14ac:dyDescent="0.15">
      <c r="A16" s="97">
        <v>45208</v>
      </c>
      <c r="B16" s="96" t="s">
        <v>161</v>
      </c>
    </row>
    <row r="17" spans="1:2" x14ac:dyDescent="0.15">
      <c r="A17" s="97">
        <v>45233</v>
      </c>
      <c r="B17" s="96" t="s">
        <v>158</v>
      </c>
    </row>
    <row r="18" spans="1:2" x14ac:dyDescent="0.15">
      <c r="A18" s="97">
        <v>45253</v>
      </c>
      <c r="B18" s="96" t="s">
        <v>159</v>
      </c>
    </row>
    <row r="19" spans="1:2" x14ac:dyDescent="0.15">
      <c r="A19" s="97">
        <v>45292</v>
      </c>
      <c r="B19" s="96" t="s">
        <v>145</v>
      </c>
    </row>
    <row r="20" spans="1:2" x14ac:dyDescent="0.15">
      <c r="A20" s="97">
        <v>45299</v>
      </c>
      <c r="B20" s="96" t="s">
        <v>146</v>
      </c>
    </row>
    <row r="21" spans="1:2" x14ac:dyDescent="0.15">
      <c r="A21" s="97">
        <v>45333</v>
      </c>
      <c r="B21" s="96" t="s">
        <v>147</v>
      </c>
    </row>
    <row r="22" spans="1:2" x14ac:dyDescent="0.15">
      <c r="A22" s="97">
        <v>45334</v>
      </c>
      <c r="B22" s="96" t="s">
        <v>150</v>
      </c>
    </row>
    <row r="23" spans="1:2" x14ac:dyDescent="0.15">
      <c r="A23" s="97">
        <v>45345</v>
      </c>
      <c r="B23" s="96" t="s">
        <v>160</v>
      </c>
    </row>
    <row r="24" spans="1:2" x14ac:dyDescent="0.15">
      <c r="A24" s="97">
        <v>45371</v>
      </c>
      <c r="B24" s="96" t="s">
        <v>148</v>
      </c>
    </row>
    <row r="25" spans="1:2" x14ac:dyDescent="0.15">
      <c r="A25" s="97">
        <v>45411</v>
      </c>
      <c r="B25" s="96" t="s">
        <v>149</v>
      </c>
    </row>
    <row r="26" spans="1:2" x14ac:dyDescent="0.15">
      <c r="A26" s="97">
        <v>45415</v>
      </c>
      <c r="B26" s="96" t="s">
        <v>151</v>
      </c>
    </row>
    <row r="27" spans="1:2" x14ac:dyDescent="0.15">
      <c r="A27" s="97">
        <v>45416</v>
      </c>
      <c r="B27" s="96" t="s">
        <v>152</v>
      </c>
    </row>
    <row r="28" spans="1:2" x14ac:dyDescent="0.15">
      <c r="A28" s="97">
        <v>45417</v>
      </c>
      <c r="B28" s="96" t="s">
        <v>153</v>
      </c>
    </row>
    <row r="29" spans="1:2" x14ac:dyDescent="0.15">
      <c r="A29" s="97">
        <v>45418</v>
      </c>
      <c r="B29" s="96" t="s">
        <v>150</v>
      </c>
    </row>
    <row r="30" spans="1:2" x14ac:dyDescent="0.15">
      <c r="A30" s="97">
        <v>45488</v>
      </c>
      <c r="B30" s="96" t="s">
        <v>154</v>
      </c>
    </row>
    <row r="31" spans="1:2" x14ac:dyDescent="0.15">
      <c r="A31" s="97">
        <v>45515</v>
      </c>
      <c r="B31" s="96" t="s">
        <v>155</v>
      </c>
    </row>
    <row r="32" spans="1:2" x14ac:dyDescent="0.15">
      <c r="A32" s="97">
        <v>45516</v>
      </c>
      <c r="B32" s="96" t="s">
        <v>150</v>
      </c>
    </row>
    <row r="33" spans="1:2" x14ac:dyDescent="0.15">
      <c r="A33" s="97">
        <v>45551</v>
      </c>
      <c r="B33" s="96" t="s">
        <v>156</v>
      </c>
    </row>
    <row r="34" spans="1:2" x14ac:dyDescent="0.15">
      <c r="A34" s="97">
        <v>45557</v>
      </c>
      <c r="B34" s="96" t="s">
        <v>157</v>
      </c>
    </row>
    <row r="35" spans="1:2" x14ac:dyDescent="0.15">
      <c r="A35" s="97">
        <v>45558</v>
      </c>
      <c r="B35" s="96" t="s">
        <v>150</v>
      </c>
    </row>
    <row r="36" spans="1:2" x14ac:dyDescent="0.15">
      <c r="A36" s="97">
        <v>45579</v>
      </c>
      <c r="B36" s="96" t="s">
        <v>161</v>
      </c>
    </row>
    <row r="37" spans="1:2" x14ac:dyDescent="0.15">
      <c r="A37" s="97">
        <v>45599</v>
      </c>
      <c r="B37" s="96" t="s">
        <v>158</v>
      </c>
    </row>
    <row r="38" spans="1:2" x14ac:dyDescent="0.15">
      <c r="A38" s="97">
        <v>45600</v>
      </c>
      <c r="B38" s="96" t="s">
        <v>150</v>
      </c>
    </row>
    <row r="39" spans="1:2" x14ac:dyDescent="0.15">
      <c r="A39" s="97">
        <v>45619</v>
      </c>
      <c r="B39" s="96" t="s">
        <v>159</v>
      </c>
    </row>
    <row r="40" spans="1:2" x14ac:dyDescent="0.15">
      <c r="A40" s="97">
        <v>45964</v>
      </c>
      <c r="B40" s="190" t="s">
        <v>189</v>
      </c>
    </row>
    <row r="41" spans="1:2" x14ac:dyDescent="0.15">
      <c r="A41" s="97">
        <v>45984</v>
      </c>
      <c r="B41" s="190" t="s">
        <v>190</v>
      </c>
    </row>
    <row r="42" spans="1:2" x14ac:dyDescent="0.15">
      <c r="A42" s="97">
        <v>45985</v>
      </c>
      <c r="B42" s="190" t="s">
        <v>191</v>
      </c>
    </row>
    <row r="43" spans="1:2" x14ac:dyDescent="0.15">
      <c r="A43" s="97">
        <v>46023</v>
      </c>
      <c r="B43" s="190" t="s">
        <v>192</v>
      </c>
    </row>
    <row r="44" spans="1:2" x14ac:dyDescent="0.15">
      <c r="A44" s="97">
        <v>46034</v>
      </c>
      <c r="B44" s="190" t="s">
        <v>193</v>
      </c>
    </row>
    <row r="45" spans="1:2" x14ac:dyDescent="0.15">
      <c r="A45" s="97">
        <v>46064</v>
      </c>
      <c r="B45" s="190" t="s">
        <v>194</v>
      </c>
    </row>
    <row r="46" spans="1:2" x14ac:dyDescent="0.15">
      <c r="A46" s="97">
        <v>46076</v>
      </c>
      <c r="B46" s="194" t="s">
        <v>196</v>
      </c>
    </row>
    <row r="47" spans="1:2" x14ac:dyDescent="0.15">
      <c r="A47" s="97">
        <v>46101</v>
      </c>
      <c r="B47" s="194" t="s">
        <v>197</v>
      </c>
    </row>
    <row r="48" spans="1:2" x14ac:dyDescent="0.15">
      <c r="A48" s="97"/>
    </row>
    <row r="49" spans="1:2" x14ac:dyDescent="0.15">
      <c r="A49" s="97"/>
    </row>
    <row r="50" spans="1:2" x14ac:dyDescent="0.15">
      <c r="A50" s="97"/>
    </row>
    <row r="51" spans="1:2" x14ac:dyDescent="0.15">
      <c r="A51" s="97"/>
    </row>
    <row r="52" spans="1:2" x14ac:dyDescent="0.15">
      <c r="A52" s="97"/>
    </row>
    <row r="53" spans="1:2" x14ac:dyDescent="0.15">
      <c r="A53" s="97"/>
    </row>
    <row r="54" spans="1:2" x14ac:dyDescent="0.15">
      <c r="A54" s="97"/>
    </row>
    <row r="55" spans="1:2" x14ac:dyDescent="0.15">
      <c r="A55" s="97"/>
    </row>
    <row r="56" spans="1:2" x14ac:dyDescent="0.15">
      <c r="A56" s="97"/>
    </row>
    <row r="57" spans="1:2" x14ac:dyDescent="0.15">
      <c r="A57" s="97"/>
    </row>
    <row r="58" spans="1:2" x14ac:dyDescent="0.15">
      <c r="A58" s="97"/>
    </row>
    <row r="59" spans="1:2" x14ac:dyDescent="0.15">
      <c r="A59" s="126"/>
      <c r="B59" s="127"/>
    </row>
    <row r="60" spans="1:2" x14ac:dyDescent="0.15">
      <c r="A60" s="126"/>
      <c r="B60" s="127"/>
    </row>
    <row r="61" spans="1:2" x14ac:dyDescent="0.15">
      <c r="A61" s="126"/>
      <c r="B61" s="127"/>
    </row>
    <row r="62" spans="1:2" x14ac:dyDescent="0.15">
      <c r="A62" s="126"/>
      <c r="B62" s="127"/>
    </row>
    <row r="63" spans="1:2" x14ac:dyDescent="0.15">
      <c r="A63" s="126"/>
      <c r="B63" s="127"/>
    </row>
    <row r="64" spans="1:2" x14ac:dyDescent="0.15">
      <c r="A64" s="126"/>
      <c r="B64" s="127"/>
    </row>
    <row r="65" spans="1:2" x14ac:dyDescent="0.15">
      <c r="A65" s="126"/>
      <c r="B65" s="127"/>
    </row>
    <row r="66" spans="1:2" x14ac:dyDescent="0.15">
      <c r="A66" s="126"/>
      <c r="B66" s="127"/>
    </row>
    <row r="67" spans="1:2" x14ac:dyDescent="0.15">
      <c r="A67" s="126"/>
      <c r="B67" s="127"/>
    </row>
    <row r="68" spans="1:2" x14ac:dyDescent="0.15">
      <c r="A68" s="126"/>
      <c r="B68" s="127"/>
    </row>
    <row r="69" spans="1:2" x14ac:dyDescent="0.15">
      <c r="A69" s="126"/>
      <c r="B69" s="127"/>
    </row>
    <row r="70" spans="1:2" x14ac:dyDescent="0.15">
      <c r="A70" s="126"/>
      <c r="B70" s="127"/>
    </row>
    <row r="71" spans="1:2" x14ac:dyDescent="0.15">
      <c r="A71" s="126"/>
      <c r="B71" s="127"/>
    </row>
    <row r="72" spans="1:2" x14ac:dyDescent="0.15">
      <c r="A72" s="126"/>
      <c r="B72" s="127"/>
    </row>
    <row r="73" spans="1:2" x14ac:dyDescent="0.15">
      <c r="A73" s="126"/>
      <c r="B73" s="127"/>
    </row>
    <row r="74" spans="1:2" x14ac:dyDescent="0.15">
      <c r="A74" s="126"/>
      <c r="B74" s="127"/>
    </row>
  </sheetData>
  <phoneticPr fontId="1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1"/>
  </sheetPr>
  <dimension ref="A1:AF216"/>
  <sheetViews>
    <sheetView topLeftCell="I1" zoomScale="85" zoomScaleNormal="85" workbookViewId="0">
      <selection activeCell="W5" sqref="W5"/>
    </sheetView>
  </sheetViews>
  <sheetFormatPr defaultRowHeight="18.75" x14ac:dyDescent="0.15"/>
  <cols>
    <col min="1" max="2" width="17.25" style="152" customWidth="1"/>
    <col min="3" max="3" width="9" style="135"/>
    <col min="4" max="4" width="8.125" style="96" bestFit="1" customWidth="1"/>
    <col min="5" max="5" width="12.125" style="133" customWidth="1"/>
    <col min="6" max="6" width="11.375" style="133" bestFit="1" customWidth="1"/>
    <col min="7" max="9" width="9" style="133"/>
    <col min="10" max="10" width="12.125" style="133" customWidth="1"/>
    <col min="11" max="12" width="9" style="133"/>
    <col min="13" max="13" width="10.25" style="133" customWidth="1"/>
    <col min="14" max="14" width="9" style="133"/>
    <col min="15" max="15" width="10.25" style="133" customWidth="1"/>
    <col min="16" max="16" width="11.375" style="133" customWidth="1"/>
    <col min="17" max="17" width="9" style="133"/>
    <col min="18" max="18" width="10.25" style="133" customWidth="1"/>
    <col min="19" max="19" width="9" style="133"/>
    <col min="20" max="20" width="9.5" style="133" customWidth="1"/>
    <col min="21" max="26" width="9" style="133"/>
    <col min="27" max="27" width="10.25" style="133" customWidth="1"/>
    <col min="28" max="29" width="9" style="133"/>
    <col min="30" max="30" width="10.25" style="133" customWidth="1"/>
    <col min="31" max="32" width="9" style="133"/>
    <col min="33" max="16384" width="9" style="96"/>
  </cols>
  <sheetData>
    <row r="1" spans="1:32" x14ac:dyDescent="0.15">
      <c r="A1" s="154" t="s">
        <v>175</v>
      </c>
      <c r="B1" s="155"/>
      <c r="D1" s="140" t="s">
        <v>168</v>
      </c>
      <c r="E1" s="133">
        <v>1</v>
      </c>
      <c r="F1" s="133">
        <v>2</v>
      </c>
      <c r="G1" s="133">
        <v>3</v>
      </c>
      <c r="H1" s="133">
        <v>4</v>
      </c>
      <c r="I1" s="133">
        <v>5</v>
      </c>
      <c r="J1" s="133">
        <v>6</v>
      </c>
      <c r="K1" s="133">
        <v>7</v>
      </c>
      <c r="L1" s="133">
        <v>8</v>
      </c>
      <c r="M1" s="133">
        <v>9</v>
      </c>
      <c r="N1" s="133">
        <v>10</v>
      </c>
      <c r="O1" s="133">
        <v>11</v>
      </c>
      <c r="P1" s="133">
        <v>110</v>
      </c>
      <c r="Q1" s="133">
        <v>12</v>
      </c>
      <c r="R1" s="133">
        <v>13</v>
      </c>
      <c r="S1" s="133">
        <v>14</v>
      </c>
      <c r="T1" s="133">
        <v>140</v>
      </c>
      <c r="U1" s="133">
        <v>15</v>
      </c>
      <c r="V1" s="133">
        <v>16</v>
      </c>
      <c r="W1" s="133">
        <v>17</v>
      </c>
      <c r="X1" s="133">
        <v>18</v>
      </c>
      <c r="Y1" s="133">
        <v>19</v>
      </c>
      <c r="Z1" s="133">
        <v>20</v>
      </c>
      <c r="AA1" s="133">
        <v>21</v>
      </c>
      <c r="AB1" s="133">
        <v>22</v>
      </c>
      <c r="AC1" s="133">
        <v>23</v>
      </c>
      <c r="AD1" s="133">
        <v>24</v>
      </c>
      <c r="AE1" s="133">
        <v>25</v>
      </c>
      <c r="AF1" s="133">
        <v>26</v>
      </c>
    </row>
    <row r="2" spans="1:32" x14ac:dyDescent="0.15">
      <c r="A2" s="153" t="s">
        <v>173</v>
      </c>
      <c r="B2" s="153" t="s">
        <v>174</v>
      </c>
      <c r="C2" s="136"/>
      <c r="D2" s="140" t="s">
        <v>169</v>
      </c>
      <c r="E2" s="141" t="s">
        <v>7</v>
      </c>
      <c r="F2" s="141" t="s">
        <v>11</v>
      </c>
      <c r="G2" s="141" t="s">
        <v>14</v>
      </c>
      <c r="H2" s="141" t="s">
        <v>16</v>
      </c>
      <c r="I2" s="141" t="s">
        <v>21</v>
      </c>
      <c r="J2" s="141" t="s">
        <v>23</v>
      </c>
      <c r="K2" s="141" t="s">
        <v>27</v>
      </c>
      <c r="L2" s="141" t="s">
        <v>29</v>
      </c>
      <c r="M2" s="141" t="s">
        <v>35</v>
      </c>
      <c r="N2" s="141" t="s">
        <v>38</v>
      </c>
      <c r="O2" s="141" t="s">
        <v>40</v>
      </c>
      <c r="P2" s="141" t="s">
        <v>172</v>
      </c>
      <c r="Q2" s="141" t="s">
        <v>50</v>
      </c>
      <c r="R2" s="141" t="s">
        <v>55</v>
      </c>
      <c r="S2" s="141" t="s">
        <v>58</v>
      </c>
      <c r="T2" s="141" t="s">
        <v>171</v>
      </c>
      <c r="U2" s="141" t="s">
        <v>60</v>
      </c>
      <c r="V2" s="141" t="s">
        <v>61</v>
      </c>
      <c r="W2" s="141" t="s">
        <v>64</v>
      </c>
      <c r="X2" s="141" t="s">
        <v>68</v>
      </c>
      <c r="Y2" s="141" t="s">
        <v>70</v>
      </c>
      <c r="Z2" s="141" t="s">
        <v>167</v>
      </c>
      <c r="AA2" s="141" t="s">
        <v>74</v>
      </c>
      <c r="AB2" s="141" t="s">
        <v>76</v>
      </c>
      <c r="AC2" s="141" t="s">
        <v>81</v>
      </c>
      <c r="AD2" s="141" t="s">
        <v>85</v>
      </c>
      <c r="AE2" s="141" t="s">
        <v>86</v>
      </c>
      <c r="AF2" s="141" t="s">
        <v>87</v>
      </c>
    </row>
    <row r="3" spans="1:32" x14ac:dyDescent="0.15">
      <c r="A3" s="157">
        <v>45962</v>
      </c>
      <c r="B3" s="157">
        <v>45962</v>
      </c>
      <c r="C3" s="137"/>
      <c r="D3" s="140" t="s">
        <v>170</v>
      </c>
      <c r="E3" s="134">
        <v>45990</v>
      </c>
      <c r="F3" s="134">
        <v>45978</v>
      </c>
      <c r="G3" s="191">
        <v>46016</v>
      </c>
      <c r="H3" s="134">
        <v>45962</v>
      </c>
      <c r="I3" s="134">
        <v>46020</v>
      </c>
      <c r="J3" s="134">
        <v>45976</v>
      </c>
      <c r="K3" s="134"/>
      <c r="L3" s="134">
        <v>45974</v>
      </c>
      <c r="M3" s="134">
        <v>45999</v>
      </c>
      <c r="N3" s="134">
        <v>45965</v>
      </c>
      <c r="O3" s="134">
        <v>46016</v>
      </c>
      <c r="P3" s="134">
        <v>46016</v>
      </c>
      <c r="Q3" s="134"/>
      <c r="R3" s="134">
        <v>45973</v>
      </c>
      <c r="S3" s="134"/>
      <c r="T3" s="134"/>
      <c r="U3" s="134"/>
      <c r="V3" s="134"/>
      <c r="W3" s="134">
        <v>45975</v>
      </c>
      <c r="X3" s="134"/>
      <c r="Y3" s="134">
        <v>45964</v>
      </c>
      <c r="Z3" s="134">
        <v>46016</v>
      </c>
      <c r="AA3" s="134"/>
      <c r="AB3" s="134">
        <v>45962</v>
      </c>
      <c r="AC3" s="134"/>
      <c r="AD3" s="134"/>
      <c r="AE3" s="134"/>
      <c r="AF3" s="134">
        <v>45968</v>
      </c>
    </row>
    <row r="4" spans="1:32" x14ac:dyDescent="0.15">
      <c r="A4" s="157">
        <v>45963</v>
      </c>
      <c r="B4" s="157">
        <v>45963</v>
      </c>
      <c r="C4" s="137"/>
      <c r="E4" s="134">
        <v>45991</v>
      </c>
      <c r="F4" s="191">
        <v>45979</v>
      </c>
      <c r="G4" s="191">
        <v>46017</v>
      </c>
      <c r="H4" s="134">
        <v>45963</v>
      </c>
      <c r="I4" s="134">
        <v>46021</v>
      </c>
      <c r="J4" s="134">
        <v>45977</v>
      </c>
      <c r="K4" s="142"/>
      <c r="L4" s="134">
        <v>45975</v>
      </c>
      <c r="M4" s="134">
        <v>46000</v>
      </c>
      <c r="N4" s="134"/>
      <c r="O4" s="134">
        <v>46017</v>
      </c>
      <c r="P4" s="134">
        <v>46017</v>
      </c>
      <c r="Q4" s="134"/>
      <c r="R4" s="134">
        <v>45974</v>
      </c>
      <c r="S4" s="134"/>
      <c r="T4" s="134"/>
      <c r="U4" s="134"/>
      <c r="V4" s="134"/>
      <c r="W4" s="134"/>
      <c r="X4" s="134"/>
      <c r="Y4" s="134">
        <v>45985</v>
      </c>
      <c r="Z4" s="134">
        <v>46017</v>
      </c>
      <c r="AA4" s="134"/>
      <c r="AB4" s="134">
        <v>45963</v>
      </c>
      <c r="AC4" s="134"/>
      <c r="AD4" s="134"/>
      <c r="AE4" s="134"/>
      <c r="AF4" s="134">
        <v>46010</v>
      </c>
    </row>
    <row r="5" spans="1:32" x14ac:dyDescent="0.15">
      <c r="A5" s="157">
        <v>45964</v>
      </c>
      <c r="B5" s="157">
        <v>45964</v>
      </c>
      <c r="C5" s="137"/>
      <c r="E5" s="134">
        <v>45992</v>
      </c>
      <c r="F5" s="191">
        <v>45980</v>
      </c>
      <c r="G5" s="191">
        <v>46018</v>
      </c>
      <c r="H5" s="134">
        <v>45964</v>
      </c>
      <c r="I5" s="134">
        <v>46022</v>
      </c>
      <c r="J5" s="134">
        <v>45978</v>
      </c>
      <c r="K5" s="134"/>
      <c r="L5" s="134"/>
      <c r="M5" s="134">
        <v>46001</v>
      </c>
      <c r="N5" s="134"/>
      <c r="O5" s="134">
        <v>46018</v>
      </c>
      <c r="P5" s="134">
        <v>46018</v>
      </c>
      <c r="Q5" s="134"/>
      <c r="R5" s="134"/>
      <c r="S5" s="134"/>
      <c r="T5" s="134"/>
      <c r="U5" s="134"/>
      <c r="V5" s="134"/>
      <c r="W5" s="134">
        <v>45987</v>
      </c>
      <c r="X5" s="134"/>
      <c r="Y5" s="134">
        <v>46034</v>
      </c>
      <c r="Z5" s="134">
        <v>46018</v>
      </c>
      <c r="AA5" s="134"/>
      <c r="AB5" s="134">
        <v>45964</v>
      </c>
      <c r="AC5" s="134"/>
      <c r="AD5" s="134"/>
      <c r="AE5" s="134"/>
      <c r="AF5" s="134"/>
    </row>
    <row r="6" spans="1:32" x14ac:dyDescent="0.15">
      <c r="A6" s="157"/>
      <c r="B6" s="157"/>
      <c r="C6" s="137"/>
      <c r="E6" s="134">
        <v>45993</v>
      </c>
      <c r="F6" s="191">
        <v>45981</v>
      </c>
      <c r="G6" s="191">
        <v>46019</v>
      </c>
      <c r="H6" s="134">
        <v>45965</v>
      </c>
      <c r="I6" s="134">
        <v>46023</v>
      </c>
      <c r="J6" s="134">
        <v>45979</v>
      </c>
      <c r="K6" s="134"/>
      <c r="L6" s="134"/>
      <c r="M6" s="134">
        <v>46002</v>
      </c>
      <c r="N6" s="134"/>
      <c r="O6" s="134">
        <v>46019</v>
      </c>
      <c r="P6" s="134">
        <v>46019</v>
      </c>
      <c r="Q6" s="134"/>
      <c r="R6" s="134"/>
      <c r="S6" s="134"/>
      <c r="T6" s="134"/>
      <c r="U6" s="134"/>
      <c r="V6" s="134"/>
      <c r="W6" s="134"/>
      <c r="X6" s="134"/>
      <c r="Y6" s="134">
        <v>46064</v>
      </c>
      <c r="Z6" s="134">
        <v>46019</v>
      </c>
      <c r="AA6" s="134"/>
      <c r="AB6" s="134">
        <v>45965</v>
      </c>
      <c r="AC6" s="134"/>
      <c r="AD6" s="134"/>
      <c r="AE6" s="134"/>
      <c r="AF6" s="134"/>
    </row>
    <row r="7" spans="1:32" x14ac:dyDescent="0.15">
      <c r="A7" s="157">
        <v>46017</v>
      </c>
      <c r="B7" s="157">
        <v>46017</v>
      </c>
      <c r="C7" s="137"/>
      <c r="E7" s="134">
        <v>45994</v>
      </c>
      <c r="F7" s="191"/>
      <c r="G7" s="191">
        <v>46020</v>
      </c>
      <c r="H7" s="134">
        <v>45966</v>
      </c>
      <c r="I7" s="134">
        <v>46024</v>
      </c>
      <c r="J7" s="134">
        <v>45980</v>
      </c>
      <c r="K7" s="134">
        <v>45971</v>
      </c>
      <c r="L7" s="134"/>
      <c r="M7" s="134">
        <v>46003</v>
      </c>
      <c r="N7" s="134"/>
      <c r="O7" s="134">
        <v>46020</v>
      </c>
      <c r="P7" s="134">
        <v>46020</v>
      </c>
      <c r="Q7" s="134"/>
      <c r="R7" s="134"/>
      <c r="S7" s="134"/>
      <c r="T7" s="134"/>
      <c r="U7" s="134"/>
      <c r="V7" s="134"/>
      <c r="W7" s="134"/>
      <c r="X7" s="134"/>
      <c r="Y7" s="134">
        <v>46076</v>
      </c>
      <c r="Z7" s="134">
        <v>46020</v>
      </c>
      <c r="AA7" s="134"/>
      <c r="AB7" s="134">
        <v>45966</v>
      </c>
      <c r="AC7" s="134"/>
      <c r="AD7" s="134"/>
      <c r="AE7" s="134"/>
      <c r="AF7" s="134"/>
    </row>
    <row r="8" spans="1:32" x14ac:dyDescent="0.15">
      <c r="A8" s="157">
        <v>46018</v>
      </c>
      <c r="B8" s="157">
        <v>46018</v>
      </c>
      <c r="C8" s="137"/>
      <c r="E8" s="134">
        <v>45995</v>
      </c>
      <c r="F8" s="134">
        <v>46006</v>
      </c>
      <c r="G8" s="191">
        <v>46021</v>
      </c>
      <c r="H8" s="134">
        <v>45967</v>
      </c>
      <c r="I8" s="134">
        <v>46025</v>
      </c>
      <c r="J8" s="134">
        <v>45981</v>
      </c>
      <c r="K8" s="134">
        <v>45972</v>
      </c>
      <c r="L8" s="134"/>
      <c r="M8" s="134"/>
      <c r="N8" s="134"/>
      <c r="O8" s="134">
        <v>46021</v>
      </c>
      <c r="P8" s="134">
        <v>46021</v>
      </c>
      <c r="Q8" s="134"/>
      <c r="R8" s="134"/>
      <c r="S8" s="134"/>
      <c r="T8" s="134"/>
      <c r="U8" s="134"/>
      <c r="V8" s="134"/>
      <c r="W8" s="134"/>
      <c r="X8" s="134"/>
      <c r="Y8" s="134"/>
      <c r="Z8" s="134">
        <v>46021</v>
      </c>
      <c r="AA8" s="134"/>
      <c r="AB8" s="134">
        <v>45967</v>
      </c>
      <c r="AC8" s="134"/>
      <c r="AD8" s="134"/>
      <c r="AE8" s="134"/>
      <c r="AF8" s="134"/>
    </row>
    <row r="9" spans="1:32" x14ac:dyDescent="0.15">
      <c r="A9" s="157">
        <v>46019</v>
      </c>
      <c r="B9" s="157">
        <v>46019</v>
      </c>
      <c r="C9" s="137"/>
      <c r="E9" s="134">
        <v>45996</v>
      </c>
      <c r="F9" s="134">
        <v>46014</v>
      </c>
      <c r="G9" s="191">
        <v>46022</v>
      </c>
      <c r="H9" s="134">
        <v>45968</v>
      </c>
      <c r="I9" s="134"/>
      <c r="J9" s="134">
        <v>45982</v>
      </c>
      <c r="K9" s="134">
        <v>45973</v>
      </c>
      <c r="L9" s="134"/>
      <c r="M9" s="134"/>
      <c r="N9" s="134"/>
      <c r="O9" s="134">
        <v>46022</v>
      </c>
      <c r="P9" s="134">
        <v>46022</v>
      </c>
      <c r="Q9" s="134"/>
      <c r="R9" s="134"/>
      <c r="S9" s="134"/>
      <c r="T9" s="134"/>
      <c r="U9" s="134"/>
      <c r="V9" s="134"/>
      <c r="W9" s="134"/>
      <c r="X9" s="134"/>
      <c r="Y9" s="134"/>
      <c r="Z9" s="134">
        <v>46022</v>
      </c>
      <c r="AA9" s="134"/>
      <c r="AB9" s="134">
        <v>45968</v>
      </c>
      <c r="AC9" s="134"/>
      <c r="AD9" s="134"/>
      <c r="AE9" s="134"/>
      <c r="AF9" s="134"/>
    </row>
    <row r="10" spans="1:32" x14ac:dyDescent="0.15">
      <c r="A10" s="157">
        <v>46020</v>
      </c>
      <c r="B10" s="157">
        <v>46020</v>
      </c>
      <c r="C10" s="137"/>
      <c r="E10" s="134">
        <v>45997</v>
      </c>
      <c r="F10" s="191">
        <v>46015</v>
      </c>
      <c r="G10" s="191">
        <v>46023</v>
      </c>
      <c r="H10" s="134">
        <v>45969</v>
      </c>
      <c r="I10" s="134"/>
      <c r="J10" s="134">
        <v>45983</v>
      </c>
      <c r="K10" s="134">
        <v>45974</v>
      </c>
      <c r="L10" s="134"/>
      <c r="M10" s="134"/>
      <c r="N10" s="134"/>
      <c r="O10" s="134">
        <v>46023</v>
      </c>
      <c r="P10" s="134">
        <v>46023</v>
      </c>
      <c r="Q10" s="134"/>
      <c r="R10" s="134"/>
      <c r="S10" s="134"/>
      <c r="T10" s="134"/>
      <c r="U10" s="134"/>
      <c r="V10" s="134"/>
      <c r="W10" s="134"/>
      <c r="X10" s="134"/>
      <c r="Y10" s="134"/>
      <c r="Z10" s="134">
        <v>46023</v>
      </c>
      <c r="AA10" s="134"/>
      <c r="AB10" s="134">
        <v>45969</v>
      </c>
      <c r="AC10" s="134"/>
      <c r="AD10" s="134"/>
      <c r="AE10" s="134"/>
      <c r="AF10" s="134"/>
    </row>
    <row r="11" spans="1:32" x14ac:dyDescent="0.15">
      <c r="A11" s="157">
        <v>46021</v>
      </c>
      <c r="B11" s="157">
        <v>46021</v>
      </c>
      <c r="C11" s="137"/>
      <c r="E11" s="134">
        <v>45998</v>
      </c>
      <c r="F11" s="134">
        <v>46016</v>
      </c>
      <c r="G11" s="191">
        <v>46024</v>
      </c>
      <c r="H11" s="134">
        <v>45970</v>
      </c>
      <c r="I11" s="134"/>
      <c r="J11" s="134">
        <v>45984</v>
      </c>
      <c r="K11" s="134">
        <v>45975</v>
      </c>
      <c r="L11" s="134"/>
      <c r="M11" s="134"/>
      <c r="N11" s="134"/>
      <c r="O11" s="134">
        <v>46024</v>
      </c>
      <c r="P11" s="134">
        <v>46024</v>
      </c>
      <c r="Q11" s="134"/>
      <c r="R11" s="134"/>
      <c r="S11" s="134"/>
      <c r="T11" s="134"/>
      <c r="U11" s="134"/>
      <c r="V11" s="134"/>
      <c r="W11" s="134"/>
      <c r="X11" s="134"/>
      <c r="Y11" s="134"/>
      <c r="Z11" s="134">
        <v>46024</v>
      </c>
      <c r="AA11" s="134"/>
      <c r="AB11" s="134">
        <v>45970</v>
      </c>
      <c r="AC11" s="134"/>
      <c r="AD11" s="134"/>
      <c r="AE11" s="134"/>
      <c r="AF11" s="134"/>
    </row>
    <row r="12" spans="1:32" x14ac:dyDescent="0.15">
      <c r="A12" s="157">
        <v>46022</v>
      </c>
      <c r="B12" s="157">
        <v>46022</v>
      </c>
      <c r="C12" s="137"/>
      <c r="E12" s="134"/>
      <c r="F12" s="134">
        <v>46017</v>
      </c>
      <c r="G12" s="191">
        <v>46025</v>
      </c>
      <c r="H12" s="134">
        <v>45971</v>
      </c>
      <c r="I12" s="134"/>
      <c r="J12" s="134">
        <v>45985</v>
      </c>
      <c r="K12" s="134">
        <v>45976</v>
      </c>
      <c r="L12" s="134"/>
      <c r="M12" s="134"/>
      <c r="N12" s="134"/>
      <c r="O12" s="134">
        <v>46025</v>
      </c>
      <c r="P12" s="134">
        <v>46025</v>
      </c>
      <c r="Q12" s="134"/>
      <c r="R12" s="134"/>
      <c r="S12" s="134"/>
      <c r="T12" s="134"/>
      <c r="U12" s="134"/>
      <c r="V12" s="134"/>
      <c r="W12" s="134"/>
      <c r="X12" s="134"/>
      <c r="Y12" s="134"/>
      <c r="Z12" s="134">
        <v>46025</v>
      </c>
      <c r="AA12" s="134"/>
      <c r="AB12" s="134">
        <v>45971</v>
      </c>
      <c r="AC12" s="134"/>
      <c r="AD12" s="134"/>
      <c r="AE12" s="134"/>
      <c r="AF12" s="134"/>
    </row>
    <row r="13" spans="1:32" x14ac:dyDescent="0.15">
      <c r="A13" s="157">
        <v>46023</v>
      </c>
      <c r="B13" s="157">
        <v>46023</v>
      </c>
      <c r="C13" s="137"/>
      <c r="E13" s="134"/>
      <c r="F13" s="134">
        <v>46018</v>
      </c>
      <c r="G13" s="191">
        <v>46026</v>
      </c>
      <c r="H13" s="134">
        <v>45972</v>
      </c>
      <c r="I13" s="134"/>
      <c r="J13" s="134">
        <v>45986</v>
      </c>
      <c r="K13" s="134">
        <v>45977</v>
      </c>
      <c r="L13" s="134"/>
      <c r="M13" s="134"/>
      <c r="N13" s="134"/>
      <c r="O13" s="134">
        <v>46026</v>
      </c>
      <c r="P13" s="134">
        <v>46026</v>
      </c>
      <c r="Q13" s="134"/>
      <c r="R13" s="134"/>
      <c r="S13" s="134"/>
      <c r="T13" s="134"/>
      <c r="U13" s="134"/>
      <c r="V13" s="134"/>
      <c r="W13" s="134"/>
      <c r="X13" s="134"/>
      <c r="Y13" s="134"/>
      <c r="Z13" s="134">
        <v>46026</v>
      </c>
      <c r="AA13" s="134"/>
      <c r="AB13" s="134">
        <v>45972</v>
      </c>
      <c r="AC13" s="134"/>
      <c r="AD13" s="134"/>
      <c r="AE13" s="134"/>
      <c r="AF13" s="134"/>
    </row>
    <row r="14" spans="1:32" x14ac:dyDescent="0.15">
      <c r="A14" s="157">
        <v>46024</v>
      </c>
      <c r="B14" s="157">
        <v>46024</v>
      </c>
      <c r="C14" s="137"/>
      <c r="E14" s="134"/>
      <c r="F14" s="134">
        <v>46019</v>
      </c>
      <c r="G14" s="191">
        <v>46027</v>
      </c>
      <c r="H14" s="134">
        <v>45973</v>
      </c>
      <c r="I14" s="134"/>
      <c r="J14" s="134">
        <v>45987</v>
      </c>
      <c r="K14" s="134">
        <v>45978</v>
      </c>
      <c r="L14" s="134"/>
      <c r="M14" s="134"/>
      <c r="N14" s="134"/>
      <c r="O14" s="134">
        <v>46027</v>
      </c>
      <c r="P14" s="134">
        <v>46027</v>
      </c>
      <c r="Q14" s="134"/>
      <c r="R14" s="134"/>
      <c r="S14" s="134"/>
      <c r="T14" s="134"/>
      <c r="U14" s="134"/>
      <c r="V14" s="134"/>
      <c r="W14" s="134"/>
      <c r="X14" s="134"/>
      <c r="Y14" s="134"/>
      <c r="Z14" s="134">
        <v>46027</v>
      </c>
      <c r="AA14" s="134"/>
      <c r="AB14" s="134">
        <v>45973</v>
      </c>
      <c r="AC14" s="134"/>
      <c r="AD14" s="134"/>
      <c r="AE14" s="134"/>
      <c r="AF14" s="134"/>
    </row>
    <row r="15" spans="1:32" x14ac:dyDescent="0.15">
      <c r="A15" s="157">
        <v>46025</v>
      </c>
      <c r="B15" s="157">
        <v>46025</v>
      </c>
      <c r="C15" s="137"/>
      <c r="E15" s="134"/>
      <c r="F15" s="134">
        <v>46020</v>
      </c>
      <c r="G15" s="191">
        <v>46028</v>
      </c>
      <c r="H15" s="134">
        <v>45974</v>
      </c>
      <c r="I15" s="134"/>
      <c r="J15" s="134">
        <v>45988</v>
      </c>
      <c r="K15" s="134">
        <v>45979</v>
      </c>
      <c r="L15" s="134"/>
      <c r="M15" s="134"/>
      <c r="N15" s="134"/>
      <c r="O15" s="134">
        <v>46028</v>
      </c>
      <c r="P15" s="134">
        <v>46028</v>
      </c>
      <c r="Q15" s="134"/>
      <c r="R15" s="134"/>
      <c r="S15" s="134"/>
      <c r="T15" s="134"/>
      <c r="U15" s="134"/>
      <c r="V15" s="134"/>
      <c r="W15" s="134"/>
      <c r="X15" s="134"/>
      <c r="Y15" s="134"/>
      <c r="Z15" s="134">
        <v>46028</v>
      </c>
      <c r="AA15" s="134"/>
      <c r="AB15" s="134">
        <v>45974</v>
      </c>
      <c r="AC15" s="134"/>
      <c r="AD15" s="134"/>
      <c r="AE15" s="134"/>
      <c r="AF15" s="134"/>
    </row>
    <row r="16" spans="1:32" x14ac:dyDescent="0.15">
      <c r="A16" s="157">
        <v>46026</v>
      </c>
      <c r="B16" s="157">
        <v>46026</v>
      </c>
      <c r="C16" s="137"/>
      <c r="E16" s="134"/>
      <c r="F16" s="134">
        <v>46021</v>
      </c>
      <c r="G16" s="191">
        <v>46029</v>
      </c>
      <c r="H16" s="134">
        <v>45975</v>
      </c>
      <c r="I16" s="134"/>
      <c r="J16" s="134">
        <v>45989</v>
      </c>
      <c r="K16" s="134">
        <v>45992</v>
      </c>
      <c r="L16" s="134"/>
      <c r="M16" s="134"/>
      <c r="N16" s="134"/>
      <c r="O16" s="134">
        <v>46029</v>
      </c>
      <c r="P16" s="134">
        <v>46029</v>
      </c>
      <c r="Q16" s="134"/>
      <c r="R16" s="134"/>
      <c r="S16" s="134"/>
      <c r="T16" s="134"/>
      <c r="U16" s="134"/>
      <c r="V16" s="134"/>
      <c r="W16" s="134"/>
      <c r="X16" s="134"/>
      <c r="Y16" s="134"/>
      <c r="Z16" s="134">
        <v>46029</v>
      </c>
      <c r="AA16" s="134"/>
      <c r="AB16" s="134">
        <v>45975</v>
      </c>
      <c r="AC16" s="134"/>
      <c r="AD16" s="134"/>
      <c r="AE16" s="134"/>
      <c r="AF16" s="134"/>
    </row>
    <row r="17" spans="1:32" x14ac:dyDescent="0.15">
      <c r="A17" s="157"/>
      <c r="B17" s="157"/>
      <c r="C17" s="137"/>
      <c r="E17" s="134"/>
      <c r="F17" s="134">
        <v>46022</v>
      </c>
      <c r="G17" s="191">
        <v>46030</v>
      </c>
      <c r="H17" s="134">
        <v>45976</v>
      </c>
      <c r="I17" s="134"/>
      <c r="J17" s="134">
        <v>45990</v>
      </c>
      <c r="K17" s="134">
        <v>45993</v>
      </c>
      <c r="L17" s="134"/>
      <c r="M17" s="134"/>
      <c r="N17" s="134"/>
      <c r="O17" s="134">
        <v>46030</v>
      </c>
      <c r="P17" s="134">
        <v>46030</v>
      </c>
      <c r="Q17" s="134"/>
      <c r="R17" s="134"/>
      <c r="S17" s="134"/>
      <c r="T17" s="134"/>
      <c r="U17" s="134"/>
      <c r="V17" s="134"/>
      <c r="W17" s="134"/>
      <c r="X17" s="134"/>
      <c r="Y17" s="134"/>
      <c r="Z17" s="134">
        <v>46030</v>
      </c>
      <c r="AA17" s="134"/>
      <c r="AB17" s="134">
        <v>45976</v>
      </c>
      <c r="AC17" s="134"/>
      <c r="AD17" s="134"/>
      <c r="AE17" s="134"/>
      <c r="AF17" s="134"/>
    </row>
    <row r="18" spans="1:32" x14ac:dyDescent="0.15">
      <c r="A18" s="157"/>
      <c r="B18" s="157"/>
      <c r="C18" s="137"/>
      <c r="E18" s="134"/>
      <c r="F18" s="134">
        <v>46023</v>
      </c>
      <c r="G18" s="191">
        <v>46031</v>
      </c>
      <c r="H18" s="134">
        <v>45977</v>
      </c>
      <c r="I18" s="134"/>
      <c r="J18" s="134">
        <v>45991</v>
      </c>
      <c r="K18" s="134">
        <v>45994</v>
      </c>
      <c r="L18" s="134"/>
      <c r="M18" s="134"/>
      <c r="N18" s="134"/>
      <c r="O18" s="134">
        <v>46031</v>
      </c>
      <c r="P18" s="134">
        <v>46031</v>
      </c>
      <c r="Q18" s="134"/>
      <c r="R18" s="134"/>
      <c r="S18" s="134"/>
      <c r="T18" s="134"/>
      <c r="U18" s="134"/>
      <c r="V18" s="134"/>
      <c r="W18" s="134"/>
      <c r="X18" s="134"/>
      <c r="Y18" s="134"/>
      <c r="Z18" s="134">
        <v>46031</v>
      </c>
      <c r="AA18" s="134"/>
      <c r="AB18" s="134">
        <v>45977</v>
      </c>
      <c r="AC18" s="134"/>
      <c r="AD18" s="134"/>
      <c r="AE18" s="134"/>
      <c r="AF18" s="134"/>
    </row>
    <row r="19" spans="1:32" x14ac:dyDescent="0.15">
      <c r="A19" s="157"/>
      <c r="B19" s="157"/>
      <c r="C19" s="137"/>
      <c r="E19" s="134"/>
      <c r="F19" s="134">
        <v>46024</v>
      </c>
      <c r="G19" s="191">
        <v>46032</v>
      </c>
      <c r="H19" s="134">
        <v>45978</v>
      </c>
      <c r="I19" s="134"/>
      <c r="J19" s="134">
        <v>45992</v>
      </c>
      <c r="K19" s="134">
        <v>45995</v>
      </c>
      <c r="L19" s="134"/>
      <c r="M19" s="134"/>
      <c r="N19" s="134"/>
      <c r="O19" s="134">
        <v>46032</v>
      </c>
      <c r="P19" s="134">
        <v>46032</v>
      </c>
      <c r="Q19" s="134"/>
      <c r="R19" s="134"/>
      <c r="S19" s="134"/>
      <c r="T19" s="134"/>
      <c r="U19" s="134"/>
      <c r="V19" s="134"/>
      <c r="W19" s="134"/>
      <c r="X19" s="134"/>
      <c r="Y19" s="134"/>
      <c r="Z19" s="134">
        <v>46032</v>
      </c>
      <c r="AA19" s="134"/>
      <c r="AB19" s="134">
        <v>45978</v>
      </c>
      <c r="AC19" s="134"/>
      <c r="AD19" s="134"/>
      <c r="AE19" s="134"/>
      <c r="AF19" s="134"/>
    </row>
    <row r="20" spans="1:32" x14ac:dyDescent="0.15">
      <c r="A20" s="157"/>
      <c r="B20" s="157"/>
      <c r="C20" s="137"/>
      <c r="E20" s="134"/>
      <c r="F20" s="134">
        <v>46025</v>
      </c>
      <c r="G20" s="191">
        <v>46033</v>
      </c>
      <c r="H20" s="134">
        <v>45979</v>
      </c>
      <c r="I20" s="134"/>
      <c r="J20" s="134">
        <v>45993</v>
      </c>
      <c r="K20" s="134">
        <v>45996</v>
      </c>
      <c r="L20" s="134"/>
      <c r="M20" s="134"/>
      <c r="N20" s="134"/>
      <c r="O20" s="134">
        <v>46033</v>
      </c>
      <c r="P20" s="134">
        <v>46033</v>
      </c>
      <c r="Q20" s="134"/>
      <c r="R20" s="134"/>
      <c r="S20" s="134"/>
      <c r="T20" s="134"/>
      <c r="U20" s="134"/>
      <c r="V20" s="134"/>
      <c r="W20" s="134"/>
      <c r="X20" s="134"/>
      <c r="Y20" s="134"/>
      <c r="Z20" s="134">
        <v>46033</v>
      </c>
      <c r="AA20" s="134"/>
      <c r="AB20" s="134">
        <v>45979</v>
      </c>
      <c r="AC20" s="134"/>
      <c r="AD20" s="134"/>
      <c r="AE20" s="134"/>
      <c r="AF20" s="134"/>
    </row>
    <row r="21" spans="1:32" x14ac:dyDescent="0.15">
      <c r="A21" s="157"/>
      <c r="B21" s="157"/>
      <c r="C21" s="137"/>
      <c r="E21" s="134"/>
      <c r="F21" s="134">
        <v>46026</v>
      </c>
      <c r="G21" s="191">
        <v>46034</v>
      </c>
      <c r="H21" s="134">
        <v>45980</v>
      </c>
      <c r="I21" s="134"/>
      <c r="J21" s="134">
        <v>45994</v>
      </c>
      <c r="K21" s="134">
        <v>45997</v>
      </c>
      <c r="L21" s="134"/>
      <c r="M21" s="134"/>
      <c r="N21" s="134"/>
      <c r="O21" s="134">
        <v>46034</v>
      </c>
      <c r="P21" s="134">
        <v>46034</v>
      </c>
      <c r="Q21" s="134"/>
      <c r="R21" s="134"/>
      <c r="S21" s="134"/>
      <c r="T21" s="134"/>
      <c r="U21" s="134"/>
      <c r="V21" s="134"/>
      <c r="W21" s="134"/>
      <c r="X21" s="134"/>
      <c r="Y21" s="134"/>
      <c r="Z21" s="134">
        <v>46034</v>
      </c>
      <c r="AA21" s="134"/>
      <c r="AB21" s="134">
        <v>45980</v>
      </c>
      <c r="AC21" s="134"/>
      <c r="AD21" s="134"/>
      <c r="AE21" s="134"/>
      <c r="AF21" s="134"/>
    </row>
    <row r="22" spans="1:32" x14ac:dyDescent="0.15">
      <c r="A22" s="157"/>
      <c r="B22" s="157"/>
      <c r="C22" s="137"/>
      <c r="E22" s="134"/>
      <c r="F22" s="134">
        <v>46027</v>
      </c>
      <c r="G22" s="191">
        <v>46035</v>
      </c>
      <c r="H22" s="134">
        <v>45981</v>
      </c>
      <c r="I22" s="134"/>
      <c r="J22" s="134">
        <v>45995</v>
      </c>
      <c r="K22" s="134">
        <v>45998</v>
      </c>
      <c r="L22" s="134"/>
      <c r="M22" s="134"/>
      <c r="N22" s="134"/>
      <c r="O22" s="134">
        <v>46035</v>
      </c>
      <c r="P22" s="134">
        <v>46035</v>
      </c>
      <c r="Q22" s="134"/>
      <c r="R22" s="134"/>
      <c r="S22" s="134"/>
      <c r="T22" s="134"/>
      <c r="U22" s="134"/>
      <c r="V22" s="134"/>
      <c r="W22" s="134"/>
      <c r="X22" s="134"/>
      <c r="Y22" s="134"/>
      <c r="Z22" s="134">
        <v>46035</v>
      </c>
      <c r="AA22" s="134"/>
      <c r="AB22" s="134">
        <v>45981</v>
      </c>
      <c r="AC22" s="134"/>
      <c r="AD22" s="134"/>
      <c r="AE22" s="134"/>
      <c r="AF22" s="134"/>
    </row>
    <row r="23" spans="1:32" x14ac:dyDescent="0.15">
      <c r="A23" s="157"/>
      <c r="B23" s="157"/>
      <c r="C23" s="137"/>
      <c r="E23" s="134"/>
      <c r="F23" s="134">
        <v>46037</v>
      </c>
      <c r="G23" s="191">
        <v>46036</v>
      </c>
      <c r="H23" s="134">
        <v>45982</v>
      </c>
      <c r="I23" s="134"/>
      <c r="J23" s="134">
        <v>45996</v>
      </c>
      <c r="K23" s="134">
        <v>45999</v>
      </c>
      <c r="L23" s="134"/>
      <c r="M23" s="134"/>
      <c r="N23" s="134"/>
      <c r="O23" s="134">
        <v>46036</v>
      </c>
      <c r="P23" s="134">
        <v>46036</v>
      </c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>
        <v>45982</v>
      </c>
      <c r="AC23" s="134"/>
      <c r="AD23" s="134"/>
      <c r="AE23" s="134"/>
      <c r="AF23" s="134"/>
    </row>
    <row r="24" spans="1:32" x14ac:dyDescent="0.15">
      <c r="A24" s="157"/>
      <c r="B24" s="157"/>
      <c r="C24" s="138"/>
      <c r="E24" s="142"/>
      <c r="F24" s="142">
        <v>46038</v>
      </c>
      <c r="G24" s="191">
        <v>46037</v>
      </c>
      <c r="H24" s="134">
        <v>45983</v>
      </c>
      <c r="I24" s="142"/>
      <c r="J24" s="134">
        <v>45997</v>
      </c>
      <c r="K24" s="142">
        <v>46062</v>
      </c>
      <c r="L24" s="142"/>
      <c r="M24" s="142"/>
      <c r="N24" s="142"/>
      <c r="O24" s="134">
        <v>46037</v>
      </c>
      <c r="P24" s="134">
        <v>46037</v>
      </c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34">
        <v>45983</v>
      </c>
      <c r="AC24" s="142"/>
      <c r="AD24" s="142"/>
      <c r="AE24" s="142"/>
      <c r="AF24" s="142"/>
    </row>
    <row r="25" spans="1:32" x14ac:dyDescent="0.15">
      <c r="A25" s="157"/>
      <c r="B25" s="157"/>
      <c r="C25" s="139"/>
      <c r="E25" s="142"/>
      <c r="F25" s="192">
        <v>46069</v>
      </c>
      <c r="G25" s="143"/>
      <c r="H25" s="134">
        <v>45984</v>
      </c>
      <c r="I25" s="143"/>
      <c r="J25" s="134">
        <v>45998</v>
      </c>
      <c r="K25" s="142">
        <v>46063</v>
      </c>
      <c r="L25" s="143"/>
      <c r="M25" s="143"/>
      <c r="N25" s="143"/>
      <c r="O25" s="134"/>
      <c r="P25" s="143"/>
      <c r="Q25" s="143"/>
      <c r="R25" s="143"/>
      <c r="S25" s="143"/>
      <c r="T25" s="143"/>
      <c r="U25" s="143"/>
      <c r="V25" s="142"/>
      <c r="W25" s="143"/>
      <c r="X25" s="142"/>
      <c r="Y25" s="142"/>
      <c r="Z25" s="142"/>
      <c r="AA25" s="142"/>
      <c r="AB25" s="134">
        <v>45984</v>
      </c>
      <c r="AC25" s="142"/>
      <c r="AD25" s="142"/>
      <c r="AE25" s="142"/>
      <c r="AF25" s="142"/>
    </row>
    <row r="26" spans="1:32" x14ac:dyDescent="0.15">
      <c r="A26" s="157"/>
      <c r="B26" s="157"/>
      <c r="C26" s="139"/>
      <c r="E26" s="142"/>
      <c r="F26" s="143"/>
      <c r="G26" s="143"/>
      <c r="H26" s="134">
        <v>45985</v>
      </c>
      <c r="I26" s="143"/>
      <c r="J26" s="143">
        <v>46055</v>
      </c>
      <c r="K26" s="142">
        <v>46064</v>
      </c>
      <c r="L26" s="143"/>
      <c r="M26" s="143"/>
      <c r="N26" s="143"/>
      <c r="O26" s="134"/>
      <c r="P26" s="143"/>
      <c r="Q26" s="143"/>
      <c r="R26" s="143"/>
      <c r="S26" s="143"/>
      <c r="T26" s="143"/>
      <c r="U26" s="143"/>
      <c r="V26" s="142"/>
      <c r="W26" s="143"/>
      <c r="X26" s="142"/>
      <c r="Y26" s="142"/>
      <c r="Z26" s="142"/>
      <c r="AA26" s="142"/>
      <c r="AB26" s="134">
        <v>45985</v>
      </c>
      <c r="AC26" s="142"/>
      <c r="AD26" s="142"/>
      <c r="AE26" s="142"/>
      <c r="AF26" s="142"/>
    </row>
    <row r="27" spans="1:32" x14ac:dyDescent="0.15">
      <c r="A27" s="157"/>
      <c r="B27" s="157"/>
      <c r="E27" s="142"/>
      <c r="F27" s="143">
        <v>46077</v>
      </c>
      <c r="G27" s="143"/>
      <c r="H27" s="134">
        <v>45986</v>
      </c>
      <c r="I27" s="143"/>
      <c r="J27" s="143">
        <v>46056</v>
      </c>
      <c r="K27" s="142">
        <v>46065</v>
      </c>
      <c r="L27" s="143"/>
      <c r="M27" s="143"/>
      <c r="N27" s="143"/>
      <c r="O27" s="134"/>
      <c r="P27" s="143"/>
      <c r="Q27" s="143"/>
      <c r="R27" s="143"/>
      <c r="S27" s="143"/>
      <c r="T27" s="143"/>
      <c r="U27" s="143"/>
      <c r="V27" s="142"/>
      <c r="W27" s="143"/>
      <c r="X27" s="142"/>
      <c r="Y27" s="142"/>
      <c r="Z27" s="142"/>
      <c r="AA27" s="142"/>
      <c r="AB27" s="134">
        <v>45986</v>
      </c>
      <c r="AC27" s="142"/>
      <c r="AD27" s="142"/>
      <c r="AE27" s="142"/>
      <c r="AF27" s="142"/>
    </row>
    <row r="28" spans="1:32" x14ac:dyDescent="0.15">
      <c r="A28" s="157"/>
      <c r="B28" s="157"/>
      <c r="E28" s="142"/>
      <c r="F28" s="143">
        <v>46078</v>
      </c>
      <c r="G28" s="142"/>
      <c r="H28" s="134">
        <v>45987</v>
      </c>
      <c r="I28" s="142"/>
      <c r="J28" s="143">
        <v>46057</v>
      </c>
      <c r="K28" s="142">
        <v>46066</v>
      </c>
      <c r="L28" s="142"/>
      <c r="M28" s="142"/>
      <c r="N28" s="142"/>
      <c r="O28" s="134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34">
        <v>45987</v>
      </c>
      <c r="AC28" s="142"/>
      <c r="AD28" s="142"/>
      <c r="AE28" s="142"/>
      <c r="AF28" s="142"/>
    </row>
    <row r="29" spans="1:32" x14ac:dyDescent="0.15">
      <c r="A29" s="157"/>
      <c r="B29" s="157"/>
      <c r="E29" s="142"/>
      <c r="F29" s="143">
        <v>46079</v>
      </c>
      <c r="G29" s="142"/>
      <c r="H29" s="134">
        <v>45988</v>
      </c>
      <c r="I29" s="142"/>
      <c r="J29" s="143">
        <v>46058</v>
      </c>
      <c r="K29" s="142">
        <v>46067</v>
      </c>
      <c r="L29" s="142"/>
      <c r="M29" s="142"/>
      <c r="N29" s="142"/>
      <c r="O29" s="134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34">
        <v>45988</v>
      </c>
      <c r="AC29" s="142"/>
      <c r="AD29" s="142"/>
      <c r="AE29" s="142"/>
      <c r="AF29" s="142"/>
    </row>
    <row r="30" spans="1:32" x14ac:dyDescent="0.15">
      <c r="A30" s="157"/>
      <c r="B30" s="157"/>
      <c r="E30" s="142"/>
      <c r="F30" s="143">
        <v>46080</v>
      </c>
      <c r="G30" s="142"/>
      <c r="H30" s="134">
        <v>45989</v>
      </c>
      <c r="I30" s="142"/>
      <c r="J30" s="143">
        <v>46059</v>
      </c>
      <c r="K30" s="142">
        <v>46068</v>
      </c>
      <c r="L30" s="142"/>
      <c r="M30" s="142"/>
      <c r="N30" s="142"/>
      <c r="O30" s="134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34">
        <v>45989</v>
      </c>
      <c r="AC30" s="142"/>
      <c r="AD30" s="142"/>
      <c r="AE30" s="142"/>
      <c r="AF30" s="142"/>
    </row>
    <row r="31" spans="1:32" x14ac:dyDescent="0.15">
      <c r="A31" s="157"/>
      <c r="B31" s="157"/>
      <c r="E31" s="142"/>
      <c r="F31" s="142">
        <v>46028</v>
      </c>
      <c r="G31" s="142"/>
      <c r="H31" s="134">
        <v>45990</v>
      </c>
      <c r="I31" s="142"/>
      <c r="J31" s="143">
        <v>46060</v>
      </c>
      <c r="K31" s="142">
        <v>46069</v>
      </c>
      <c r="L31" s="142"/>
      <c r="M31" s="142"/>
      <c r="N31" s="142"/>
      <c r="O31" s="134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34">
        <v>45990</v>
      </c>
      <c r="AC31" s="142"/>
      <c r="AD31" s="142"/>
      <c r="AE31" s="142"/>
      <c r="AF31" s="142"/>
    </row>
    <row r="32" spans="1:32" x14ac:dyDescent="0.15">
      <c r="A32" s="157"/>
      <c r="B32" s="157"/>
      <c r="E32" s="142"/>
      <c r="F32" s="142">
        <v>46029</v>
      </c>
      <c r="G32" s="142"/>
      <c r="H32" s="134">
        <v>45991</v>
      </c>
      <c r="I32" s="142"/>
      <c r="J32" s="143">
        <v>46061</v>
      </c>
      <c r="K32" s="142"/>
      <c r="L32" s="142"/>
      <c r="M32" s="142"/>
      <c r="N32" s="142"/>
      <c r="O32" s="134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34">
        <v>45991</v>
      </c>
      <c r="AC32" s="142"/>
      <c r="AD32" s="142"/>
      <c r="AE32" s="142"/>
      <c r="AF32" s="142"/>
    </row>
    <row r="33" spans="1:32" x14ac:dyDescent="0.15">
      <c r="A33" s="157"/>
      <c r="B33" s="157"/>
      <c r="E33" s="142"/>
      <c r="F33" s="142">
        <v>46030</v>
      </c>
      <c r="G33" s="142"/>
      <c r="H33" s="134">
        <v>45992</v>
      </c>
      <c r="I33" s="142"/>
      <c r="J33" s="143">
        <v>46062</v>
      </c>
      <c r="K33" s="142"/>
      <c r="L33" s="142"/>
      <c r="M33" s="142"/>
      <c r="N33" s="142"/>
      <c r="O33" s="134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34">
        <v>45992</v>
      </c>
      <c r="AC33" s="142"/>
      <c r="AD33" s="142"/>
      <c r="AE33" s="142"/>
      <c r="AF33" s="142"/>
    </row>
    <row r="34" spans="1:32" x14ac:dyDescent="0.15">
      <c r="A34" s="157"/>
      <c r="B34" s="157"/>
      <c r="E34" s="142"/>
      <c r="F34" s="142">
        <v>46031</v>
      </c>
      <c r="G34" s="142"/>
      <c r="H34" s="134">
        <v>45993</v>
      </c>
      <c r="I34" s="142"/>
      <c r="J34" s="143">
        <v>46063</v>
      </c>
      <c r="K34" s="142"/>
      <c r="L34" s="142"/>
      <c r="M34" s="142"/>
      <c r="N34" s="142"/>
      <c r="O34" s="134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34">
        <v>45993</v>
      </c>
      <c r="AC34" s="142"/>
      <c r="AD34" s="142"/>
      <c r="AE34" s="142"/>
      <c r="AF34" s="142"/>
    </row>
    <row r="35" spans="1:32" x14ac:dyDescent="0.15">
      <c r="A35" s="157"/>
      <c r="B35" s="157"/>
      <c r="E35" s="142"/>
      <c r="F35" s="142">
        <v>46032</v>
      </c>
      <c r="G35" s="142"/>
      <c r="H35" s="134">
        <v>45994</v>
      </c>
      <c r="I35" s="142"/>
      <c r="J35" s="143">
        <v>46064</v>
      </c>
      <c r="K35" s="142"/>
      <c r="L35" s="142"/>
      <c r="M35" s="142"/>
      <c r="N35" s="142"/>
      <c r="O35" s="134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34">
        <v>45994</v>
      </c>
      <c r="AC35" s="142"/>
      <c r="AD35" s="142"/>
      <c r="AE35" s="142"/>
      <c r="AF35" s="142"/>
    </row>
    <row r="36" spans="1:32" x14ac:dyDescent="0.15">
      <c r="A36" s="157"/>
      <c r="B36" s="157"/>
      <c r="E36" s="142"/>
      <c r="F36" s="142">
        <v>46033</v>
      </c>
      <c r="G36" s="142"/>
      <c r="H36" s="134">
        <v>45995</v>
      </c>
      <c r="I36" s="142"/>
      <c r="J36" s="143">
        <v>46065</v>
      </c>
      <c r="K36" s="142"/>
      <c r="L36" s="142"/>
      <c r="M36" s="142"/>
      <c r="N36" s="142"/>
      <c r="O36" s="134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34">
        <v>45995</v>
      </c>
      <c r="AC36" s="142"/>
      <c r="AD36" s="142"/>
      <c r="AE36" s="142"/>
      <c r="AF36" s="142"/>
    </row>
    <row r="37" spans="1:32" x14ac:dyDescent="0.15">
      <c r="A37" s="157"/>
      <c r="B37" s="157"/>
      <c r="E37" s="142"/>
      <c r="F37" s="142">
        <v>46034</v>
      </c>
      <c r="G37" s="142"/>
      <c r="H37" s="134">
        <v>45996</v>
      </c>
      <c r="I37" s="142"/>
      <c r="J37" s="143">
        <v>46066</v>
      </c>
      <c r="K37" s="142"/>
      <c r="L37" s="142"/>
      <c r="M37" s="142"/>
      <c r="N37" s="142"/>
      <c r="O37" s="134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34">
        <v>45996</v>
      </c>
      <c r="AC37" s="142"/>
      <c r="AD37" s="142"/>
      <c r="AE37" s="142"/>
      <c r="AF37" s="142"/>
    </row>
    <row r="38" spans="1:32" x14ac:dyDescent="0.15">
      <c r="A38" s="157"/>
      <c r="B38" s="157"/>
      <c r="E38" s="142"/>
      <c r="F38" s="142">
        <v>46035</v>
      </c>
      <c r="G38" s="142"/>
      <c r="H38" s="134">
        <v>45997</v>
      </c>
      <c r="I38" s="142"/>
      <c r="J38" s="143">
        <v>46067</v>
      </c>
      <c r="K38" s="142"/>
      <c r="L38" s="142"/>
      <c r="M38" s="142"/>
      <c r="N38" s="142"/>
      <c r="O38" s="134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34">
        <v>45997</v>
      </c>
      <c r="AC38" s="142"/>
      <c r="AD38" s="142"/>
      <c r="AE38" s="142"/>
      <c r="AF38" s="142"/>
    </row>
    <row r="39" spans="1:32" x14ac:dyDescent="0.15">
      <c r="A39" s="157"/>
      <c r="B39" s="157"/>
      <c r="E39" s="142"/>
      <c r="F39" s="142">
        <v>46036</v>
      </c>
      <c r="G39" s="142"/>
      <c r="H39" s="134">
        <v>45998</v>
      </c>
      <c r="I39" s="142"/>
      <c r="J39" s="143">
        <v>46068</v>
      </c>
      <c r="K39" s="142"/>
      <c r="L39" s="142"/>
      <c r="M39" s="142"/>
      <c r="N39" s="142"/>
      <c r="O39" s="134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34">
        <v>45998</v>
      </c>
      <c r="AC39" s="142"/>
      <c r="AD39" s="142"/>
      <c r="AE39" s="142"/>
      <c r="AF39" s="142"/>
    </row>
    <row r="40" spans="1:32" x14ac:dyDescent="0.15">
      <c r="A40" s="157"/>
      <c r="B40" s="157"/>
      <c r="E40" s="142"/>
      <c r="F40" s="142">
        <v>46081</v>
      </c>
      <c r="G40" s="142"/>
      <c r="H40" s="134">
        <v>45999</v>
      </c>
      <c r="I40" s="142"/>
      <c r="J40" s="143">
        <v>46069</v>
      </c>
      <c r="K40" s="142"/>
      <c r="L40" s="142"/>
      <c r="M40" s="142"/>
      <c r="N40" s="142"/>
      <c r="O40" s="134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34">
        <v>45999</v>
      </c>
      <c r="AC40" s="142"/>
      <c r="AD40" s="142"/>
      <c r="AE40" s="142"/>
      <c r="AF40" s="142"/>
    </row>
    <row r="41" spans="1:32" x14ac:dyDescent="0.15">
      <c r="A41" s="157"/>
      <c r="B41" s="157"/>
      <c r="E41" s="142"/>
      <c r="F41" s="142"/>
      <c r="G41" s="142"/>
      <c r="H41" s="134">
        <v>46000</v>
      </c>
      <c r="I41" s="142"/>
      <c r="J41" s="143">
        <v>46070</v>
      </c>
      <c r="K41" s="142"/>
      <c r="L41" s="142"/>
      <c r="M41" s="142"/>
      <c r="N41" s="142"/>
      <c r="O41" s="134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34">
        <v>46000</v>
      </c>
      <c r="AC41" s="142"/>
      <c r="AD41" s="142"/>
      <c r="AE41" s="142"/>
      <c r="AF41" s="142"/>
    </row>
    <row r="42" spans="1:32" x14ac:dyDescent="0.15">
      <c r="A42" s="157"/>
      <c r="B42" s="157"/>
      <c r="E42" s="142"/>
      <c r="F42" s="142"/>
      <c r="G42" s="142"/>
      <c r="H42" s="134">
        <v>46001</v>
      </c>
      <c r="I42" s="142"/>
      <c r="J42" s="143">
        <v>46071</v>
      </c>
      <c r="K42" s="142"/>
      <c r="L42" s="142"/>
      <c r="M42" s="142"/>
      <c r="N42" s="142"/>
      <c r="O42" s="134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34">
        <v>46001</v>
      </c>
      <c r="AC42" s="142"/>
      <c r="AD42" s="142"/>
      <c r="AE42" s="142"/>
      <c r="AF42" s="142"/>
    </row>
    <row r="43" spans="1:32" x14ac:dyDescent="0.15">
      <c r="A43" s="157"/>
      <c r="B43" s="157"/>
      <c r="E43" s="142"/>
      <c r="F43" s="142"/>
      <c r="G43" s="142"/>
      <c r="H43" s="134">
        <v>46002</v>
      </c>
      <c r="I43" s="142"/>
      <c r="J43" s="143">
        <v>46072</v>
      </c>
      <c r="K43" s="142"/>
      <c r="L43" s="142"/>
      <c r="M43" s="142"/>
      <c r="N43" s="142"/>
      <c r="O43" s="134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34">
        <v>46002</v>
      </c>
      <c r="AC43" s="142"/>
      <c r="AD43" s="142"/>
      <c r="AE43" s="142"/>
      <c r="AF43" s="142"/>
    </row>
    <row r="44" spans="1:32" x14ac:dyDescent="0.15">
      <c r="A44" s="157"/>
      <c r="B44" s="157"/>
      <c r="E44" s="142"/>
      <c r="F44" s="142"/>
      <c r="G44" s="142"/>
      <c r="H44" s="134">
        <v>46003</v>
      </c>
      <c r="I44" s="142"/>
      <c r="J44" s="143">
        <v>46073</v>
      </c>
      <c r="K44" s="142"/>
      <c r="L44" s="142"/>
      <c r="M44" s="142"/>
      <c r="N44" s="142"/>
      <c r="O44" s="134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34">
        <v>46003</v>
      </c>
      <c r="AC44" s="142"/>
      <c r="AD44" s="142"/>
      <c r="AE44" s="142"/>
      <c r="AF44" s="142"/>
    </row>
    <row r="45" spans="1:32" x14ac:dyDescent="0.15">
      <c r="A45" s="157"/>
      <c r="B45" s="157"/>
      <c r="E45" s="142"/>
      <c r="F45" s="142"/>
      <c r="G45" s="142"/>
      <c r="H45" s="134">
        <v>46004</v>
      </c>
      <c r="I45" s="142"/>
      <c r="J45" s="143">
        <v>46074</v>
      </c>
      <c r="K45" s="142"/>
      <c r="L45" s="142"/>
      <c r="M45" s="142"/>
      <c r="N45" s="142"/>
      <c r="O45" s="134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34">
        <v>46004</v>
      </c>
      <c r="AC45" s="142"/>
      <c r="AD45" s="142"/>
      <c r="AE45" s="142"/>
      <c r="AF45" s="142"/>
    </row>
    <row r="46" spans="1:32" x14ac:dyDescent="0.15">
      <c r="A46" s="157"/>
      <c r="B46" s="157"/>
      <c r="E46" s="142"/>
      <c r="F46" s="142"/>
      <c r="G46" s="142"/>
      <c r="H46" s="134">
        <v>46005</v>
      </c>
      <c r="I46" s="142"/>
      <c r="J46" s="143">
        <v>46075</v>
      </c>
      <c r="K46" s="142"/>
      <c r="L46" s="142"/>
      <c r="M46" s="142"/>
      <c r="N46" s="142"/>
      <c r="O46" s="134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34">
        <v>46005</v>
      </c>
      <c r="AC46" s="142"/>
      <c r="AD46" s="142"/>
      <c r="AE46" s="142"/>
      <c r="AF46" s="142"/>
    </row>
    <row r="47" spans="1:32" x14ac:dyDescent="0.15">
      <c r="A47" s="157"/>
      <c r="B47" s="157"/>
      <c r="E47" s="142"/>
      <c r="F47" s="142"/>
      <c r="G47" s="142"/>
      <c r="H47" s="134">
        <v>46006</v>
      </c>
      <c r="I47" s="142"/>
      <c r="J47" s="143">
        <v>46076</v>
      </c>
      <c r="K47" s="142"/>
      <c r="L47" s="142"/>
      <c r="M47" s="142"/>
      <c r="N47" s="142"/>
      <c r="O47" s="134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34">
        <v>46006</v>
      </c>
      <c r="AC47" s="142"/>
      <c r="AD47" s="142"/>
      <c r="AE47" s="142"/>
      <c r="AF47" s="142"/>
    </row>
    <row r="48" spans="1:32" x14ac:dyDescent="0.15">
      <c r="A48" s="157"/>
      <c r="B48" s="157"/>
      <c r="E48" s="142"/>
      <c r="F48" s="142"/>
      <c r="G48" s="142"/>
      <c r="H48" s="134">
        <v>46007</v>
      </c>
      <c r="I48" s="142"/>
      <c r="J48" s="142"/>
      <c r="K48" s="142"/>
      <c r="L48" s="142"/>
      <c r="M48" s="142"/>
      <c r="N48" s="142"/>
      <c r="O48" s="134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34">
        <v>46007</v>
      </c>
      <c r="AC48" s="142"/>
      <c r="AD48" s="142"/>
      <c r="AE48" s="142"/>
      <c r="AF48" s="142"/>
    </row>
    <row r="49" spans="1:32" x14ac:dyDescent="0.15">
      <c r="A49" s="157"/>
      <c r="B49" s="157"/>
      <c r="E49" s="142"/>
      <c r="F49" s="142"/>
      <c r="G49" s="142"/>
      <c r="H49" s="134">
        <v>46008</v>
      </c>
      <c r="I49" s="142"/>
      <c r="J49" s="142"/>
      <c r="K49" s="142"/>
      <c r="L49" s="142"/>
      <c r="M49" s="142"/>
      <c r="N49" s="142"/>
      <c r="O49" s="134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34">
        <v>46008</v>
      </c>
      <c r="AC49" s="142"/>
      <c r="AD49" s="142"/>
      <c r="AE49" s="142"/>
      <c r="AF49" s="142"/>
    </row>
    <row r="50" spans="1:32" x14ac:dyDescent="0.15">
      <c r="A50" s="157"/>
      <c r="B50" s="157"/>
      <c r="E50" s="142"/>
      <c r="F50" s="142"/>
      <c r="G50" s="142"/>
      <c r="H50" s="134">
        <v>46009</v>
      </c>
      <c r="I50" s="142"/>
      <c r="J50" s="142"/>
      <c r="K50" s="142"/>
      <c r="L50" s="142"/>
      <c r="M50" s="142"/>
      <c r="N50" s="142"/>
      <c r="O50" s="134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34">
        <v>46009</v>
      </c>
      <c r="AC50" s="142"/>
      <c r="AD50" s="142"/>
      <c r="AE50" s="142"/>
      <c r="AF50" s="142"/>
    </row>
    <row r="51" spans="1:32" x14ac:dyDescent="0.15">
      <c r="A51" s="143"/>
      <c r="E51" s="142"/>
      <c r="F51" s="142"/>
      <c r="G51" s="142"/>
      <c r="H51" s="134">
        <v>46010</v>
      </c>
      <c r="I51" s="142"/>
      <c r="J51" s="142"/>
      <c r="K51" s="142"/>
      <c r="L51" s="142"/>
      <c r="M51" s="142"/>
      <c r="N51" s="142"/>
      <c r="O51" s="134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34">
        <v>46010</v>
      </c>
      <c r="AC51" s="142"/>
      <c r="AD51" s="142"/>
      <c r="AE51" s="142"/>
      <c r="AF51" s="142"/>
    </row>
    <row r="52" spans="1:32" x14ac:dyDescent="0.15">
      <c r="A52" s="143"/>
      <c r="E52" s="142"/>
      <c r="F52" s="142"/>
      <c r="G52" s="142"/>
      <c r="H52" s="134">
        <v>46011</v>
      </c>
      <c r="I52" s="142"/>
      <c r="J52" s="142"/>
      <c r="K52" s="142"/>
      <c r="L52" s="142"/>
      <c r="M52" s="142"/>
      <c r="N52" s="142"/>
      <c r="O52" s="134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34">
        <v>46011</v>
      </c>
      <c r="AC52" s="142"/>
      <c r="AD52" s="142"/>
      <c r="AE52" s="142"/>
      <c r="AF52" s="142"/>
    </row>
    <row r="53" spans="1:32" x14ac:dyDescent="0.15">
      <c r="A53" s="143"/>
      <c r="E53" s="142"/>
      <c r="F53" s="142"/>
      <c r="G53" s="142"/>
      <c r="H53" s="134">
        <v>46012</v>
      </c>
      <c r="I53" s="142"/>
      <c r="J53" s="142"/>
      <c r="K53" s="142"/>
      <c r="L53" s="142"/>
      <c r="M53" s="142"/>
      <c r="N53" s="142"/>
      <c r="O53" s="134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34">
        <v>46012</v>
      </c>
      <c r="AC53" s="142"/>
      <c r="AD53" s="142"/>
      <c r="AE53" s="142"/>
      <c r="AF53" s="142"/>
    </row>
    <row r="54" spans="1:32" x14ac:dyDescent="0.15">
      <c r="A54" s="143"/>
      <c r="E54" s="142"/>
      <c r="F54" s="142"/>
      <c r="G54" s="142"/>
      <c r="H54" s="134">
        <v>46013</v>
      </c>
      <c r="I54" s="142"/>
      <c r="J54" s="142"/>
      <c r="K54" s="142"/>
      <c r="L54" s="142"/>
      <c r="M54" s="142"/>
      <c r="N54" s="142"/>
      <c r="O54" s="134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34">
        <v>46013</v>
      </c>
      <c r="AC54" s="142"/>
      <c r="AD54" s="142"/>
      <c r="AE54" s="142"/>
      <c r="AF54" s="142"/>
    </row>
    <row r="55" spans="1:32" x14ac:dyDescent="0.15">
      <c r="A55" s="143"/>
      <c r="E55" s="142"/>
      <c r="F55" s="142"/>
      <c r="G55" s="142"/>
      <c r="H55" s="134">
        <v>46014</v>
      </c>
      <c r="I55" s="142"/>
      <c r="J55" s="142"/>
      <c r="K55" s="142"/>
      <c r="L55" s="142"/>
      <c r="M55" s="142"/>
      <c r="N55" s="142"/>
      <c r="O55" s="134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34">
        <v>46014</v>
      </c>
      <c r="AC55" s="142"/>
      <c r="AD55" s="142"/>
      <c r="AE55" s="142"/>
      <c r="AF55" s="142"/>
    </row>
    <row r="56" spans="1:32" x14ac:dyDescent="0.15">
      <c r="A56" s="143"/>
      <c r="E56" s="142"/>
      <c r="F56" s="142"/>
      <c r="G56" s="142"/>
      <c r="H56" s="134">
        <v>46015</v>
      </c>
      <c r="I56" s="142"/>
      <c r="J56" s="142"/>
      <c r="K56" s="142"/>
      <c r="L56" s="142"/>
      <c r="M56" s="142"/>
      <c r="N56" s="142"/>
      <c r="O56" s="134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34">
        <v>46015</v>
      </c>
      <c r="AC56" s="142"/>
      <c r="AD56" s="142"/>
      <c r="AE56" s="142"/>
      <c r="AF56" s="142"/>
    </row>
    <row r="57" spans="1:32" x14ac:dyDescent="0.15">
      <c r="A57" s="143"/>
      <c r="E57" s="142"/>
      <c r="F57" s="142"/>
      <c r="G57" s="142"/>
      <c r="H57" s="134">
        <v>46016</v>
      </c>
      <c r="I57" s="142"/>
      <c r="J57" s="142"/>
      <c r="K57" s="142"/>
      <c r="L57" s="142"/>
      <c r="M57" s="142"/>
      <c r="N57" s="142"/>
      <c r="O57" s="134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34">
        <v>46016</v>
      </c>
      <c r="AC57" s="142"/>
      <c r="AD57" s="142"/>
      <c r="AE57" s="142"/>
      <c r="AF57" s="142"/>
    </row>
    <row r="58" spans="1:32" x14ac:dyDescent="0.15">
      <c r="A58" s="143"/>
      <c r="E58" s="142"/>
      <c r="F58" s="142"/>
      <c r="G58" s="142"/>
      <c r="H58" s="134">
        <v>46017</v>
      </c>
      <c r="I58" s="142"/>
      <c r="J58" s="142"/>
      <c r="K58" s="142"/>
      <c r="L58" s="142"/>
      <c r="M58" s="142"/>
      <c r="N58" s="142"/>
      <c r="O58" s="134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34">
        <v>46017</v>
      </c>
      <c r="AC58" s="142"/>
      <c r="AD58" s="142"/>
      <c r="AE58" s="142"/>
      <c r="AF58" s="142"/>
    </row>
    <row r="59" spans="1:32" x14ac:dyDescent="0.15">
      <c r="A59" s="143"/>
      <c r="E59" s="142"/>
      <c r="F59" s="142"/>
      <c r="G59" s="142"/>
      <c r="H59" s="134">
        <v>46018</v>
      </c>
      <c r="I59" s="142"/>
      <c r="J59" s="142"/>
      <c r="K59" s="142"/>
      <c r="L59" s="142"/>
      <c r="M59" s="142"/>
      <c r="N59" s="142"/>
      <c r="O59" s="134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34">
        <v>46018</v>
      </c>
      <c r="AC59" s="142"/>
      <c r="AD59" s="142"/>
      <c r="AE59" s="142"/>
      <c r="AF59" s="142"/>
    </row>
    <row r="60" spans="1:32" x14ac:dyDescent="0.15">
      <c r="E60" s="142"/>
      <c r="F60" s="142"/>
      <c r="G60" s="142"/>
      <c r="H60" s="134">
        <v>46019</v>
      </c>
      <c r="I60" s="142"/>
      <c r="J60" s="142"/>
      <c r="K60" s="142"/>
      <c r="L60" s="142"/>
      <c r="M60" s="142"/>
      <c r="N60" s="142"/>
      <c r="O60" s="134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34">
        <v>46019</v>
      </c>
      <c r="AC60" s="142"/>
      <c r="AD60" s="142"/>
      <c r="AE60" s="142"/>
      <c r="AF60" s="142"/>
    </row>
    <row r="61" spans="1:32" x14ac:dyDescent="0.15">
      <c r="E61" s="142"/>
      <c r="F61" s="142"/>
      <c r="G61" s="142"/>
      <c r="H61" s="134">
        <v>46020</v>
      </c>
      <c r="I61" s="142"/>
      <c r="J61" s="142"/>
      <c r="K61" s="142"/>
      <c r="L61" s="142"/>
      <c r="M61" s="142"/>
      <c r="N61" s="142"/>
      <c r="O61" s="134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34">
        <v>46020</v>
      </c>
      <c r="AC61" s="142"/>
      <c r="AD61" s="142"/>
      <c r="AE61" s="142"/>
      <c r="AF61" s="142"/>
    </row>
    <row r="62" spans="1:32" x14ac:dyDescent="0.15">
      <c r="E62" s="142"/>
      <c r="F62" s="142"/>
      <c r="G62" s="142"/>
      <c r="H62" s="134">
        <v>46021</v>
      </c>
      <c r="I62" s="142"/>
      <c r="J62" s="142"/>
      <c r="K62" s="142"/>
      <c r="L62" s="142"/>
      <c r="M62" s="142"/>
      <c r="N62" s="142"/>
      <c r="O62" s="134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34">
        <v>46021</v>
      </c>
      <c r="AC62" s="142"/>
      <c r="AD62" s="142"/>
      <c r="AE62" s="142"/>
      <c r="AF62" s="142"/>
    </row>
    <row r="63" spans="1:32" x14ac:dyDescent="0.15">
      <c r="A63" s="143"/>
      <c r="E63" s="142"/>
      <c r="F63" s="142"/>
      <c r="G63" s="142"/>
      <c r="H63" s="134">
        <v>46022</v>
      </c>
      <c r="I63" s="142"/>
      <c r="J63" s="142"/>
      <c r="K63" s="142"/>
      <c r="L63" s="142"/>
      <c r="M63" s="142"/>
      <c r="N63" s="142"/>
      <c r="O63" s="134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34">
        <v>46022</v>
      </c>
      <c r="AC63" s="142"/>
      <c r="AD63" s="142"/>
      <c r="AE63" s="142"/>
      <c r="AF63" s="142"/>
    </row>
    <row r="64" spans="1:32" x14ac:dyDescent="0.15">
      <c r="E64" s="142"/>
      <c r="F64" s="142"/>
      <c r="G64" s="142"/>
      <c r="H64" s="134">
        <v>46023</v>
      </c>
      <c r="I64" s="142"/>
      <c r="J64" s="142"/>
      <c r="K64" s="142"/>
      <c r="L64" s="142"/>
      <c r="M64" s="142"/>
      <c r="N64" s="142"/>
      <c r="O64" s="134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34">
        <v>46023</v>
      </c>
      <c r="AC64" s="142"/>
      <c r="AD64" s="142"/>
      <c r="AE64" s="142"/>
      <c r="AF64" s="142"/>
    </row>
    <row r="65" spans="5:32" x14ac:dyDescent="0.15">
      <c r="E65" s="142"/>
      <c r="F65" s="142"/>
      <c r="G65" s="142"/>
      <c r="H65" s="134">
        <v>46024</v>
      </c>
      <c r="I65" s="142"/>
      <c r="J65" s="142"/>
      <c r="K65" s="142"/>
      <c r="L65" s="142"/>
      <c r="M65" s="142"/>
      <c r="N65" s="142"/>
      <c r="O65" s="134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34">
        <v>46024</v>
      </c>
      <c r="AC65" s="142"/>
      <c r="AD65" s="142"/>
      <c r="AE65" s="142"/>
      <c r="AF65" s="142"/>
    </row>
    <row r="66" spans="5:32" x14ac:dyDescent="0.15">
      <c r="E66" s="142"/>
      <c r="F66" s="142"/>
      <c r="G66" s="142"/>
      <c r="H66" s="134">
        <v>46025</v>
      </c>
      <c r="I66" s="142"/>
      <c r="J66" s="142"/>
      <c r="K66" s="142"/>
      <c r="L66" s="142"/>
      <c r="M66" s="142"/>
      <c r="N66" s="142"/>
      <c r="O66" s="134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34">
        <v>46025</v>
      </c>
      <c r="AC66" s="142"/>
      <c r="AD66" s="142"/>
      <c r="AE66" s="142"/>
      <c r="AF66" s="142"/>
    </row>
    <row r="67" spans="5:32" x14ac:dyDescent="0.15">
      <c r="E67" s="142"/>
      <c r="F67" s="142"/>
      <c r="G67" s="142"/>
      <c r="H67" s="134">
        <v>46026</v>
      </c>
      <c r="I67" s="142"/>
      <c r="J67" s="142"/>
      <c r="K67" s="142"/>
      <c r="L67" s="142"/>
      <c r="M67" s="142"/>
      <c r="N67" s="142"/>
      <c r="O67" s="134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34">
        <v>46026</v>
      </c>
      <c r="AC67" s="142"/>
      <c r="AD67" s="142"/>
      <c r="AE67" s="142"/>
      <c r="AF67" s="142"/>
    </row>
    <row r="68" spans="5:32" x14ac:dyDescent="0.15">
      <c r="E68" s="142"/>
      <c r="F68" s="142"/>
      <c r="G68" s="142"/>
      <c r="H68" s="134">
        <v>46027</v>
      </c>
      <c r="I68" s="142"/>
      <c r="J68" s="142"/>
      <c r="K68" s="142"/>
      <c r="L68" s="142"/>
      <c r="M68" s="142"/>
      <c r="N68" s="142"/>
      <c r="O68" s="134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34">
        <v>46027</v>
      </c>
      <c r="AC68" s="142"/>
      <c r="AD68" s="142"/>
      <c r="AE68" s="142"/>
      <c r="AF68" s="142"/>
    </row>
    <row r="69" spans="5:32" x14ac:dyDescent="0.15">
      <c r="E69" s="142"/>
      <c r="F69" s="142"/>
      <c r="G69" s="142"/>
      <c r="H69" s="134">
        <v>46028</v>
      </c>
      <c r="I69" s="142"/>
      <c r="J69" s="142"/>
      <c r="K69" s="142"/>
      <c r="L69" s="142"/>
      <c r="M69" s="142"/>
      <c r="N69" s="142"/>
      <c r="O69" s="134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34">
        <v>46028</v>
      </c>
      <c r="AC69" s="142"/>
      <c r="AD69" s="142"/>
      <c r="AE69" s="142"/>
      <c r="AF69" s="142"/>
    </row>
    <row r="70" spans="5:32" x14ac:dyDescent="0.15">
      <c r="E70" s="142"/>
      <c r="F70" s="142"/>
      <c r="G70" s="142"/>
      <c r="H70" s="134">
        <v>46029</v>
      </c>
      <c r="I70" s="142"/>
      <c r="J70" s="142"/>
      <c r="K70" s="142"/>
      <c r="L70" s="142"/>
      <c r="M70" s="142"/>
      <c r="N70" s="142"/>
      <c r="O70" s="134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34">
        <v>46029</v>
      </c>
      <c r="AC70" s="142"/>
      <c r="AD70" s="142"/>
      <c r="AE70" s="142"/>
      <c r="AF70" s="142"/>
    </row>
    <row r="71" spans="5:32" x14ac:dyDescent="0.15">
      <c r="E71" s="142"/>
      <c r="F71" s="142"/>
      <c r="G71" s="142"/>
      <c r="H71" s="134">
        <v>46030</v>
      </c>
      <c r="I71" s="142"/>
      <c r="J71" s="142"/>
      <c r="K71" s="142"/>
      <c r="L71" s="142"/>
      <c r="M71" s="142"/>
      <c r="N71" s="142"/>
      <c r="O71" s="134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34">
        <v>46030</v>
      </c>
      <c r="AC71" s="142"/>
      <c r="AD71" s="142"/>
      <c r="AE71" s="142"/>
      <c r="AF71" s="142"/>
    </row>
    <row r="72" spans="5:32" x14ac:dyDescent="0.15">
      <c r="E72" s="142"/>
      <c r="F72" s="142"/>
      <c r="G72" s="142"/>
      <c r="H72" s="134">
        <v>46031</v>
      </c>
      <c r="I72" s="142"/>
      <c r="J72" s="142"/>
      <c r="K72" s="142"/>
      <c r="L72" s="142"/>
      <c r="M72" s="142"/>
      <c r="N72" s="142"/>
      <c r="O72" s="134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34">
        <v>46031</v>
      </c>
      <c r="AC72" s="142"/>
      <c r="AD72" s="142"/>
      <c r="AE72" s="142"/>
      <c r="AF72" s="142"/>
    </row>
    <row r="73" spans="5:32" x14ac:dyDescent="0.15">
      <c r="E73" s="142"/>
      <c r="F73" s="142"/>
      <c r="G73" s="142"/>
      <c r="H73" s="134">
        <v>46032</v>
      </c>
      <c r="I73" s="142"/>
      <c r="J73" s="142"/>
      <c r="K73" s="142"/>
      <c r="L73" s="142"/>
      <c r="M73" s="142"/>
      <c r="N73" s="142"/>
      <c r="O73" s="134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34">
        <v>46032</v>
      </c>
      <c r="AC73" s="142"/>
      <c r="AD73" s="142"/>
      <c r="AE73" s="142"/>
      <c r="AF73" s="142"/>
    </row>
    <row r="74" spans="5:32" x14ac:dyDescent="0.15">
      <c r="E74" s="142"/>
      <c r="F74" s="142"/>
      <c r="G74" s="142"/>
      <c r="H74" s="134">
        <v>46033</v>
      </c>
      <c r="I74" s="142"/>
      <c r="J74" s="142"/>
      <c r="K74" s="142"/>
      <c r="L74" s="142"/>
      <c r="M74" s="142"/>
      <c r="N74" s="142"/>
      <c r="O74" s="134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34">
        <v>46033</v>
      </c>
      <c r="AC74" s="142"/>
      <c r="AD74" s="142"/>
      <c r="AE74" s="142"/>
      <c r="AF74" s="142"/>
    </row>
    <row r="75" spans="5:32" x14ac:dyDescent="0.15">
      <c r="E75" s="142"/>
      <c r="F75" s="142"/>
      <c r="G75" s="142"/>
      <c r="H75" s="134">
        <v>46034</v>
      </c>
      <c r="I75" s="142"/>
      <c r="J75" s="142"/>
      <c r="K75" s="142"/>
      <c r="L75" s="142"/>
      <c r="M75" s="142"/>
      <c r="N75" s="142"/>
      <c r="O75" s="134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34">
        <v>46034</v>
      </c>
      <c r="AC75" s="142"/>
      <c r="AD75" s="142"/>
      <c r="AE75" s="142"/>
      <c r="AF75" s="142"/>
    </row>
    <row r="76" spans="5:32" x14ac:dyDescent="0.15">
      <c r="E76" s="142"/>
      <c r="F76" s="142"/>
      <c r="G76" s="142"/>
      <c r="H76" s="134">
        <v>46035</v>
      </c>
      <c r="I76" s="142"/>
      <c r="J76" s="142"/>
      <c r="K76" s="142"/>
      <c r="L76" s="142"/>
      <c r="M76" s="142"/>
      <c r="N76" s="142"/>
      <c r="O76" s="134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34">
        <v>46035</v>
      </c>
      <c r="AC76" s="142"/>
      <c r="AD76" s="142"/>
      <c r="AE76" s="142"/>
      <c r="AF76" s="142"/>
    </row>
    <row r="77" spans="5:32" x14ac:dyDescent="0.15">
      <c r="E77" s="142"/>
      <c r="F77" s="142"/>
      <c r="G77" s="142"/>
      <c r="H77" s="134">
        <v>46036</v>
      </c>
      <c r="I77" s="142"/>
      <c r="J77" s="142"/>
      <c r="K77" s="142"/>
      <c r="L77" s="142"/>
      <c r="M77" s="142"/>
      <c r="N77" s="142"/>
      <c r="O77" s="134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34">
        <v>46036</v>
      </c>
      <c r="AC77" s="142"/>
      <c r="AD77" s="142"/>
      <c r="AE77" s="142"/>
      <c r="AF77" s="142"/>
    </row>
    <row r="78" spans="5:32" x14ac:dyDescent="0.15">
      <c r="E78" s="142"/>
      <c r="F78" s="142"/>
      <c r="G78" s="142"/>
      <c r="H78" s="134">
        <v>46037</v>
      </c>
      <c r="I78" s="142"/>
      <c r="J78" s="142"/>
      <c r="K78" s="142"/>
      <c r="L78" s="142"/>
      <c r="M78" s="142"/>
      <c r="N78" s="142"/>
      <c r="O78" s="134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34">
        <v>46037</v>
      </c>
      <c r="AC78" s="142"/>
      <c r="AD78" s="142"/>
      <c r="AE78" s="142"/>
      <c r="AF78" s="142"/>
    </row>
    <row r="79" spans="5:32" x14ac:dyDescent="0.15">
      <c r="E79" s="142"/>
      <c r="F79" s="142"/>
      <c r="G79" s="142"/>
      <c r="H79" s="134">
        <v>46038</v>
      </c>
      <c r="I79" s="142"/>
      <c r="J79" s="142"/>
      <c r="K79" s="142"/>
      <c r="L79" s="142"/>
      <c r="M79" s="142"/>
      <c r="N79" s="142"/>
      <c r="O79" s="134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34">
        <v>46038</v>
      </c>
      <c r="AC79" s="142"/>
      <c r="AD79" s="142"/>
      <c r="AE79" s="142"/>
      <c r="AF79" s="142"/>
    </row>
    <row r="80" spans="5:32" x14ac:dyDescent="0.15">
      <c r="E80" s="142"/>
      <c r="F80" s="142"/>
      <c r="G80" s="142"/>
      <c r="H80" s="134">
        <v>46039</v>
      </c>
      <c r="I80" s="142"/>
      <c r="J80" s="142"/>
      <c r="K80" s="142"/>
      <c r="L80" s="142"/>
      <c r="M80" s="142"/>
      <c r="N80" s="142"/>
      <c r="O80" s="134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34">
        <v>46039</v>
      </c>
      <c r="AC80" s="142"/>
      <c r="AD80" s="142"/>
      <c r="AE80" s="142"/>
      <c r="AF80" s="142"/>
    </row>
    <row r="81" spans="5:32" x14ac:dyDescent="0.15">
      <c r="E81" s="142"/>
      <c r="F81" s="142"/>
      <c r="G81" s="142"/>
      <c r="H81" s="134">
        <v>46040</v>
      </c>
      <c r="I81" s="142"/>
      <c r="J81" s="142"/>
      <c r="K81" s="142"/>
      <c r="L81" s="142"/>
      <c r="M81" s="142"/>
      <c r="N81" s="142"/>
      <c r="O81" s="134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34">
        <v>46040</v>
      </c>
      <c r="AC81" s="142"/>
      <c r="AD81" s="142"/>
      <c r="AE81" s="142"/>
      <c r="AF81" s="142"/>
    </row>
    <row r="82" spans="5:32" x14ac:dyDescent="0.15">
      <c r="E82" s="142"/>
      <c r="F82" s="142"/>
      <c r="G82" s="142"/>
      <c r="H82" s="134">
        <v>46041</v>
      </c>
      <c r="I82" s="142"/>
      <c r="J82" s="142"/>
      <c r="K82" s="142"/>
      <c r="L82" s="142"/>
      <c r="M82" s="142"/>
      <c r="N82" s="142"/>
      <c r="O82" s="134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34">
        <v>46041</v>
      </c>
      <c r="AC82" s="142"/>
      <c r="AD82" s="142"/>
      <c r="AE82" s="142"/>
      <c r="AF82" s="142"/>
    </row>
    <row r="83" spans="5:32" x14ac:dyDescent="0.15">
      <c r="E83" s="142"/>
      <c r="F83" s="142"/>
      <c r="G83" s="142"/>
      <c r="H83" s="134">
        <v>46042</v>
      </c>
      <c r="I83" s="142"/>
      <c r="J83" s="142"/>
      <c r="K83" s="142"/>
      <c r="L83" s="142"/>
      <c r="M83" s="142"/>
      <c r="N83" s="142"/>
      <c r="O83" s="134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34">
        <v>46042</v>
      </c>
      <c r="AC83" s="142"/>
      <c r="AD83" s="142"/>
      <c r="AE83" s="142"/>
      <c r="AF83" s="142"/>
    </row>
    <row r="84" spans="5:32" x14ac:dyDescent="0.15">
      <c r="E84" s="142"/>
      <c r="F84" s="142"/>
      <c r="G84" s="142"/>
      <c r="H84" s="134">
        <v>46043</v>
      </c>
      <c r="I84" s="142"/>
      <c r="J84" s="142"/>
      <c r="K84" s="142"/>
      <c r="L84" s="142"/>
      <c r="M84" s="142"/>
      <c r="N84" s="142"/>
      <c r="O84" s="134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34">
        <v>46043</v>
      </c>
      <c r="AC84" s="142"/>
      <c r="AD84" s="142"/>
      <c r="AE84" s="142"/>
      <c r="AF84" s="142"/>
    </row>
    <row r="85" spans="5:32" x14ac:dyDescent="0.15">
      <c r="E85" s="142"/>
      <c r="F85" s="142"/>
      <c r="G85" s="142"/>
      <c r="H85" s="134">
        <v>46044</v>
      </c>
      <c r="I85" s="142"/>
      <c r="J85" s="142"/>
      <c r="K85" s="142"/>
      <c r="L85" s="142"/>
      <c r="M85" s="142"/>
      <c r="N85" s="142"/>
      <c r="O85" s="134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34">
        <v>46044</v>
      </c>
      <c r="AC85" s="142"/>
      <c r="AD85" s="142"/>
      <c r="AE85" s="142"/>
      <c r="AF85" s="142"/>
    </row>
    <row r="86" spans="5:32" x14ac:dyDescent="0.15">
      <c r="E86" s="142"/>
      <c r="F86" s="142"/>
      <c r="G86" s="142"/>
      <c r="H86" s="134">
        <v>46045</v>
      </c>
      <c r="I86" s="142"/>
      <c r="J86" s="142"/>
      <c r="K86" s="142"/>
      <c r="L86" s="142"/>
      <c r="M86" s="142"/>
      <c r="N86" s="142"/>
      <c r="O86" s="134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34">
        <v>46045</v>
      </c>
      <c r="AC86" s="142"/>
      <c r="AD86" s="142"/>
      <c r="AE86" s="142"/>
      <c r="AF86" s="142"/>
    </row>
    <row r="87" spans="5:32" x14ac:dyDescent="0.15">
      <c r="E87" s="142"/>
      <c r="F87" s="142"/>
      <c r="G87" s="142"/>
      <c r="H87" s="134">
        <v>46046</v>
      </c>
      <c r="I87" s="142"/>
      <c r="J87" s="142"/>
      <c r="K87" s="142"/>
      <c r="L87" s="142"/>
      <c r="M87" s="142"/>
      <c r="N87" s="142"/>
      <c r="O87" s="134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34">
        <v>46046</v>
      </c>
      <c r="AC87" s="142"/>
      <c r="AD87" s="142"/>
      <c r="AE87" s="142"/>
      <c r="AF87" s="142"/>
    </row>
    <row r="88" spans="5:32" x14ac:dyDescent="0.15">
      <c r="E88" s="142"/>
      <c r="F88" s="142"/>
      <c r="G88" s="142"/>
      <c r="H88" s="134">
        <v>46047</v>
      </c>
      <c r="I88" s="142"/>
      <c r="J88" s="142"/>
      <c r="K88" s="142"/>
      <c r="L88" s="142"/>
      <c r="M88" s="142"/>
      <c r="N88" s="142"/>
      <c r="O88" s="134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34">
        <v>46047</v>
      </c>
      <c r="AC88" s="142"/>
      <c r="AD88" s="142"/>
      <c r="AE88" s="142"/>
      <c r="AF88" s="142"/>
    </row>
    <row r="89" spans="5:32" x14ac:dyDescent="0.15">
      <c r="E89" s="142"/>
      <c r="F89" s="142"/>
      <c r="G89" s="142"/>
      <c r="H89" s="134">
        <v>46048</v>
      </c>
      <c r="I89" s="142"/>
      <c r="J89" s="142"/>
      <c r="K89" s="142"/>
      <c r="L89" s="142"/>
      <c r="M89" s="142"/>
      <c r="N89" s="142"/>
      <c r="O89" s="134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34">
        <v>46048</v>
      </c>
      <c r="AC89" s="142"/>
      <c r="AD89" s="142"/>
      <c r="AE89" s="142"/>
      <c r="AF89" s="142"/>
    </row>
    <row r="90" spans="5:32" x14ac:dyDescent="0.15">
      <c r="E90" s="142"/>
      <c r="F90" s="142"/>
      <c r="G90" s="142"/>
      <c r="H90" s="134">
        <v>46049</v>
      </c>
      <c r="I90" s="142"/>
      <c r="J90" s="142"/>
      <c r="K90" s="142"/>
      <c r="L90" s="142"/>
      <c r="M90" s="142"/>
      <c r="N90" s="142"/>
      <c r="O90" s="134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34">
        <v>46049</v>
      </c>
      <c r="AC90" s="142"/>
      <c r="AD90" s="142"/>
      <c r="AE90" s="142"/>
      <c r="AF90" s="142"/>
    </row>
    <row r="91" spans="5:32" x14ac:dyDescent="0.15">
      <c r="E91" s="142"/>
      <c r="F91" s="142"/>
      <c r="G91" s="142"/>
      <c r="H91" s="134">
        <v>46050</v>
      </c>
      <c r="I91" s="142"/>
      <c r="J91" s="142"/>
      <c r="K91" s="142"/>
      <c r="L91" s="142"/>
      <c r="M91" s="142"/>
      <c r="N91" s="142"/>
      <c r="O91" s="134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34">
        <v>46050</v>
      </c>
      <c r="AC91" s="142"/>
      <c r="AD91" s="142"/>
      <c r="AE91" s="142"/>
      <c r="AF91" s="142"/>
    </row>
    <row r="92" spans="5:32" x14ac:dyDescent="0.15">
      <c r="E92" s="142"/>
      <c r="F92" s="142"/>
      <c r="G92" s="142"/>
      <c r="H92" s="134">
        <v>46051</v>
      </c>
      <c r="I92" s="142"/>
      <c r="J92" s="142"/>
      <c r="K92" s="142"/>
      <c r="L92" s="142"/>
      <c r="M92" s="142"/>
      <c r="N92" s="142"/>
      <c r="O92" s="134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34">
        <v>46051</v>
      </c>
      <c r="AC92" s="142"/>
      <c r="AD92" s="142"/>
      <c r="AE92" s="142"/>
      <c r="AF92" s="142"/>
    </row>
    <row r="93" spans="5:32" x14ac:dyDescent="0.15">
      <c r="E93" s="142"/>
      <c r="F93" s="142"/>
      <c r="G93" s="142"/>
      <c r="H93" s="134">
        <v>46052</v>
      </c>
      <c r="I93" s="142"/>
      <c r="J93" s="142"/>
      <c r="K93" s="142"/>
      <c r="L93" s="142"/>
      <c r="M93" s="142"/>
      <c r="N93" s="142"/>
      <c r="O93" s="134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34">
        <v>46052</v>
      </c>
      <c r="AC93" s="142"/>
      <c r="AD93" s="142"/>
      <c r="AE93" s="142"/>
      <c r="AF93" s="142"/>
    </row>
    <row r="94" spans="5:32" x14ac:dyDescent="0.15">
      <c r="E94" s="142"/>
      <c r="F94" s="142"/>
      <c r="G94" s="142"/>
      <c r="H94" s="134">
        <v>46053</v>
      </c>
      <c r="I94" s="142"/>
      <c r="J94" s="142"/>
      <c r="K94" s="142"/>
      <c r="L94" s="142"/>
      <c r="M94" s="142"/>
      <c r="N94" s="142"/>
      <c r="O94" s="134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34">
        <v>46053</v>
      </c>
      <c r="AC94" s="142"/>
      <c r="AD94" s="142"/>
      <c r="AE94" s="142"/>
      <c r="AF94" s="142"/>
    </row>
    <row r="95" spans="5:32" x14ac:dyDescent="0.15">
      <c r="E95" s="142"/>
      <c r="F95" s="142"/>
      <c r="G95" s="142"/>
      <c r="H95" s="134">
        <v>46054</v>
      </c>
      <c r="I95" s="142"/>
      <c r="J95" s="142"/>
      <c r="K95" s="142"/>
      <c r="L95" s="142"/>
      <c r="M95" s="142"/>
      <c r="N95" s="142"/>
      <c r="O95" s="134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34">
        <v>46054</v>
      </c>
      <c r="AC95" s="142"/>
      <c r="AD95" s="142"/>
      <c r="AE95" s="142"/>
      <c r="AF95" s="142"/>
    </row>
    <row r="96" spans="5:32" x14ac:dyDescent="0.15">
      <c r="E96" s="142"/>
      <c r="F96" s="142"/>
      <c r="G96" s="142"/>
      <c r="H96" s="134">
        <v>46055</v>
      </c>
      <c r="I96" s="142"/>
      <c r="J96" s="142"/>
      <c r="K96" s="142"/>
      <c r="L96" s="142"/>
      <c r="M96" s="142"/>
      <c r="N96" s="142"/>
      <c r="O96" s="134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34">
        <v>46055</v>
      </c>
      <c r="AC96" s="142"/>
      <c r="AD96" s="142"/>
      <c r="AE96" s="142"/>
      <c r="AF96" s="142"/>
    </row>
    <row r="97" spans="5:32" x14ac:dyDescent="0.15">
      <c r="E97" s="142"/>
      <c r="F97" s="142"/>
      <c r="G97" s="142"/>
      <c r="H97" s="134">
        <v>46056</v>
      </c>
      <c r="I97" s="142"/>
      <c r="J97" s="142"/>
      <c r="K97" s="142"/>
      <c r="L97" s="142"/>
      <c r="M97" s="142"/>
      <c r="N97" s="142"/>
      <c r="O97" s="134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34">
        <v>46056</v>
      </c>
      <c r="AC97" s="142"/>
      <c r="AD97" s="142"/>
      <c r="AE97" s="142"/>
      <c r="AF97" s="142"/>
    </row>
    <row r="98" spans="5:32" x14ac:dyDescent="0.15">
      <c r="E98" s="142"/>
      <c r="F98" s="142"/>
      <c r="G98" s="142"/>
      <c r="H98" s="134">
        <v>46057</v>
      </c>
      <c r="I98" s="142"/>
      <c r="J98" s="142"/>
      <c r="K98" s="142"/>
      <c r="L98" s="142"/>
      <c r="M98" s="142"/>
      <c r="N98" s="142"/>
      <c r="O98" s="134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34">
        <v>46057</v>
      </c>
      <c r="AC98" s="142"/>
      <c r="AD98" s="142"/>
      <c r="AE98" s="142"/>
      <c r="AF98" s="142"/>
    </row>
    <row r="99" spans="5:32" x14ac:dyDescent="0.15">
      <c r="E99" s="142"/>
      <c r="F99" s="142"/>
      <c r="G99" s="142"/>
      <c r="H99" s="134">
        <v>46058</v>
      </c>
      <c r="I99" s="142"/>
      <c r="J99" s="142"/>
      <c r="K99" s="142"/>
      <c r="L99" s="142"/>
      <c r="M99" s="142"/>
      <c r="N99" s="142"/>
      <c r="O99" s="134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34">
        <v>46058</v>
      </c>
      <c r="AC99" s="142"/>
      <c r="AD99" s="142"/>
      <c r="AE99" s="142"/>
      <c r="AF99" s="142"/>
    </row>
    <row r="100" spans="5:32" x14ac:dyDescent="0.15">
      <c r="E100" s="142"/>
      <c r="F100" s="142"/>
      <c r="G100" s="142"/>
      <c r="H100" s="134">
        <v>46059</v>
      </c>
      <c r="I100" s="142"/>
      <c r="J100" s="142"/>
      <c r="K100" s="142"/>
      <c r="L100" s="142"/>
      <c r="M100" s="142"/>
      <c r="N100" s="142"/>
      <c r="O100" s="134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34">
        <v>46059</v>
      </c>
      <c r="AC100" s="142"/>
      <c r="AD100" s="142"/>
      <c r="AE100" s="142"/>
      <c r="AF100" s="142"/>
    </row>
    <row r="101" spans="5:32" x14ac:dyDescent="0.15">
      <c r="E101" s="142"/>
      <c r="F101" s="142"/>
      <c r="G101" s="142"/>
      <c r="H101" s="134">
        <v>46060</v>
      </c>
      <c r="I101" s="142"/>
      <c r="J101" s="142"/>
      <c r="K101" s="142"/>
      <c r="L101" s="142"/>
      <c r="M101" s="142"/>
      <c r="N101" s="142"/>
      <c r="O101" s="134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34">
        <v>46060</v>
      </c>
      <c r="AC101" s="142"/>
      <c r="AD101" s="142"/>
      <c r="AE101" s="142"/>
      <c r="AF101" s="142"/>
    </row>
    <row r="102" spans="5:32" x14ac:dyDescent="0.15">
      <c r="E102" s="142"/>
      <c r="F102" s="142"/>
      <c r="G102" s="142"/>
      <c r="H102" s="134">
        <v>46061</v>
      </c>
      <c r="I102" s="142"/>
      <c r="J102" s="142"/>
      <c r="K102" s="142"/>
      <c r="L102" s="142"/>
      <c r="M102" s="142"/>
      <c r="N102" s="142"/>
      <c r="O102" s="134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34">
        <v>46061</v>
      </c>
      <c r="AC102" s="142"/>
      <c r="AD102" s="142"/>
      <c r="AE102" s="142"/>
      <c r="AF102" s="142"/>
    </row>
    <row r="103" spans="5:32" x14ac:dyDescent="0.15">
      <c r="E103" s="142"/>
      <c r="F103" s="142"/>
      <c r="G103" s="142"/>
      <c r="H103" s="134">
        <v>46062</v>
      </c>
      <c r="I103" s="142"/>
      <c r="J103" s="142"/>
      <c r="K103" s="142"/>
      <c r="L103" s="142"/>
      <c r="M103" s="142"/>
      <c r="N103" s="142"/>
      <c r="O103" s="134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34">
        <v>46062</v>
      </c>
      <c r="AC103" s="142"/>
      <c r="AD103" s="142"/>
      <c r="AE103" s="142"/>
      <c r="AF103" s="142"/>
    </row>
    <row r="104" spans="5:32" x14ac:dyDescent="0.15">
      <c r="E104" s="142"/>
      <c r="F104" s="142"/>
      <c r="G104" s="142"/>
      <c r="H104" s="134">
        <v>46063</v>
      </c>
      <c r="I104" s="142"/>
      <c r="J104" s="142"/>
      <c r="K104" s="142"/>
      <c r="L104" s="142"/>
      <c r="M104" s="142"/>
      <c r="N104" s="142"/>
      <c r="O104" s="134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34">
        <v>46063</v>
      </c>
      <c r="AC104" s="142"/>
      <c r="AD104" s="142"/>
      <c r="AE104" s="142"/>
      <c r="AF104" s="142"/>
    </row>
    <row r="105" spans="5:32" x14ac:dyDescent="0.15">
      <c r="E105" s="142"/>
      <c r="F105" s="142"/>
      <c r="G105" s="142"/>
      <c r="H105" s="134">
        <v>46064</v>
      </c>
      <c r="I105" s="142"/>
      <c r="J105" s="142"/>
      <c r="K105" s="142"/>
      <c r="L105" s="142"/>
      <c r="M105" s="142"/>
      <c r="N105" s="142"/>
      <c r="O105" s="134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34">
        <v>46064</v>
      </c>
      <c r="AC105" s="142"/>
      <c r="AD105" s="142"/>
      <c r="AE105" s="142"/>
      <c r="AF105" s="142"/>
    </row>
    <row r="106" spans="5:32" x14ac:dyDescent="0.15">
      <c r="E106" s="142"/>
      <c r="F106" s="142"/>
      <c r="G106" s="142"/>
      <c r="H106" s="134">
        <v>46065</v>
      </c>
      <c r="I106" s="142"/>
      <c r="J106" s="142"/>
      <c r="K106" s="142"/>
      <c r="L106" s="142"/>
      <c r="M106" s="142"/>
      <c r="N106" s="142"/>
      <c r="O106" s="134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34">
        <v>46065</v>
      </c>
      <c r="AC106" s="142"/>
      <c r="AD106" s="142"/>
      <c r="AE106" s="142"/>
      <c r="AF106" s="142"/>
    </row>
    <row r="107" spans="5:32" x14ac:dyDescent="0.15">
      <c r="E107" s="142"/>
      <c r="F107" s="142"/>
      <c r="G107" s="142"/>
      <c r="H107" s="134">
        <v>46066</v>
      </c>
      <c r="I107" s="142"/>
      <c r="J107" s="142"/>
      <c r="K107" s="142"/>
      <c r="L107" s="142"/>
      <c r="M107" s="142"/>
      <c r="N107" s="142"/>
      <c r="O107" s="134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34">
        <v>46066</v>
      </c>
      <c r="AC107" s="142"/>
      <c r="AD107" s="142"/>
      <c r="AE107" s="142"/>
      <c r="AF107" s="142"/>
    </row>
    <row r="108" spans="5:32" x14ac:dyDescent="0.15">
      <c r="E108" s="142"/>
      <c r="F108" s="142"/>
      <c r="G108" s="142"/>
      <c r="H108" s="134">
        <v>46067</v>
      </c>
      <c r="I108" s="142"/>
      <c r="J108" s="142"/>
      <c r="K108" s="142"/>
      <c r="L108" s="142"/>
      <c r="M108" s="142"/>
      <c r="N108" s="142"/>
      <c r="O108" s="134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34">
        <v>46067</v>
      </c>
      <c r="AC108" s="142"/>
      <c r="AD108" s="142"/>
      <c r="AE108" s="142"/>
      <c r="AF108" s="142"/>
    </row>
    <row r="109" spans="5:32" x14ac:dyDescent="0.15">
      <c r="E109" s="142"/>
      <c r="F109" s="142"/>
      <c r="G109" s="142"/>
      <c r="H109" s="134">
        <v>46068</v>
      </c>
      <c r="I109" s="142"/>
      <c r="J109" s="142"/>
      <c r="K109" s="142"/>
      <c r="L109" s="142"/>
      <c r="M109" s="142"/>
      <c r="N109" s="142"/>
      <c r="O109" s="134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34">
        <v>46068</v>
      </c>
      <c r="AC109" s="142"/>
      <c r="AD109" s="142"/>
      <c r="AE109" s="142"/>
      <c r="AF109" s="142"/>
    </row>
    <row r="110" spans="5:32" x14ac:dyDescent="0.15">
      <c r="E110" s="142"/>
      <c r="F110" s="142"/>
      <c r="G110" s="142"/>
      <c r="H110" s="134">
        <v>46069</v>
      </c>
      <c r="I110" s="142"/>
      <c r="J110" s="142"/>
      <c r="K110" s="142"/>
      <c r="L110" s="142"/>
      <c r="M110" s="142"/>
      <c r="N110" s="142"/>
      <c r="O110" s="134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34">
        <v>46069</v>
      </c>
      <c r="AC110" s="142"/>
      <c r="AD110" s="142"/>
      <c r="AE110" s="142"/>
      <c r="AF110" s="142"/>
    </row>
    <row r="111" spans="5:32" x14ac:dyDescent="0.15">
      <c r="E111" s="142"/>
      <c r="F111" s="142"/>
      <c r="G111" s="142"/>
      <c r="H111" s="134">
        <v>46070</v>
      </c>
      <c r="I111" s="142"/>
      <c r="J111" s="142"/>
      <c r="K111" s="142"/>
      <c r="L111" s="142"/>
      <c r="M111" s="142"/>
      <c r="N111" s="142"/>
      <c r="O111" s="134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34">
        <v>46070</v>
      </c>
      <c r="AC111" s="142"/>
      <c r="AD111" s="142"/>
      <c r="AE111" s="142"/>
      <c r="AF111" s="142"/>
    </row>
    <row r="112" spans="5:32" x14ac:dyDescent="0.15">
      <c r="E112" s="142"/>
      <c r="F112" s="142"/>
      <c r="G112" s="142"/>
      <c r="H112" s="134">
        <v>46071</v>
      </c>
      <c r="I112" s="142"/>
      <c r="J112" s="142"/>
      <c r="K112" s="142"/>
      <c r="L112" s="142"/>
      <c r="M112" s="142"/>
      <c r="N112" s="142"/>
      <c r="O112" s="134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34">
        <v>46071</v>
      </c>
      <c r="AC112" s="142"/>
      <c r="AD112" s="142"/>
      <c r="AE112" s="142"/>
      <c r="AF112" s="142"/>
    </row>
    <row r="113" spans="5:32" x14ac:dyDescent="0.15">
      <c r="E113" s="142"/>
      <c r="F113" s="142"/>
      <c r="G113" s="142"/>
      <c r="H113" s="134">
        <v>46072</v>
      </c>
      <c r="I113" s="142"/>
      <c r="J113" s="142"/>
      <c r="K113" s="142"/>
      <c r="L113" s="142"/>
      <c r="M113" s="142"/>
      <c r="N113" s="142"/>
      <c r="O113" s="134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34">
        <v>46072</v>
      </c>
      <c r="AC113" s="142"/>
      <c r="AD113" s="142"/>
      <c r="AE113" s="142"/>
      <c r="AF113" s="142"/>
    </row>
    <row r="114" spans="5:32" x14ac:dyDescent="0.15">
      <c r="E114" s="142"/>
      <c r="F114" s="142"/>
      <c r="G114" s="142"/>
      <c r="H114" s="134">
        <v>46073</v>
      </c>
      <c r="I114" s="142"/>
      <c r="J114" s="142"/>
      <c r="K114" s="142"/>
      <c r="L114" s="142"/>
      <c r="M114" s="142"/>
      <c r="N114" s="142"/>
      <c r="O114" s="134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34">
        <v>46073</v>
      </c>
      <c r="AC114" s="142"/>
      <c r="AD114" s="142"/>
      <c r="AE114" s="142"/>
      <c r="AF114" s="142"/>
    </row>
    <row r="115" spans="5:32" x14ac:dyDescent="0.15">
      <c r="E115" s="142"/>
      <c r="F115" s="142"/>
      <c r="G115" s="142"/>
      <c r="H115" s="134">
        <v>46074</v>
      </c>
      <c r="I115" s="142"/>
      <c r="J115" s="142"/>
      <c r="K115" s="142"/>
      <c r="L115" s="142"/>
      <c r="M115" s="142"/>
      <c r="N115" s="142"/>
      <c r="O115" s="134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34">
        <v>46074</v>
      </c>
      <c r="AC115" s="142"/>
      <c r="AD115" s="142"/>
      <c r="AE115" s="142"/>
      <c r="AF115" s="142"/>
    </row>
    <row r="116" spans="5:32" x14ac:dyDescent="0.15">
      <c r="E116" s="142"/>
      <c r="F116" s="142"/>
      <c r="G116" s="142"/>
      <c r="H116" s="134">
        <v>46075</v>
      </c>
      <c r="I116" s="142"/>
      <c r="J116" s="142"/>
      <c r="K116" s="142"/>
      <c r="L116" s="142"/>
      <c r="M116" s="142"/>
      <c r="N116" s="142"/>
      <c r="O116" s="134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34">
        <v>46075</v>
      </c>
      <c r="AC116" s="142"/>
      <c r="AD116" s="142"/>
      <c r="AE116" s="142"/>
      <c r="AF116" s="142"/>
    </row>
    <row r="117" spans="5:32" x14ac:dyDescent="0.15">
      <c r="E117" s="142"/>
      <c r="F117" s="142"/>
      <c r="G117" s="142"/>
      <c r="H117" s="134">
        <v>46076</v>
      </c>
      <c r="I117" s="142"/>
      <c r="J117" s="142"/>
      <c r="K117" s="142"/>
      <c r="L117" s="142"/>
      <c r="M117" s="142"/>
      <c r="N117" s="142"/>
      <c r="O117" s="134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34">
        <v>46076</v>
      </c>
      <c r="AC117" s="142"/>
      <c r="AD117" s="142"/>
      <c r="AE117" s="142"/>
      <c r="AF117" s="142"/>
    </row>
    <row r="118" spans="5:32" x14ac:dyDescent="0.15">
      <c r="E118" s="142"/>
      <c r="F118" s="142"/>
      <c r="G118" s="142"/>
      <c r="H118" s="134">
        <v>46077</v>
      </c>
      <c r="I118" s="142"/>
      <c r="J118" s="142"/>
      <c r="K118" s="142"/>
      <c r="L118" s="142"/>
      <c r="M118" s="142"/>
      <c r="N118" s="142"/>
      <c r="O118" s="134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34">
        <v>46077</v>
      </c>
      <c r="AC118" s="142"/>
      <c r="AD118" s="142"/>
      <c r="AE118" s="142"/>
      <c r="AF118" s="142"/>
    </row>
    <row r="119" spans="5:32" x14ac:dyDescent="0.15">
      <c r="E119" s="142"/>
      <c r="F119" s="142"/>
      <c r="G119" s="142"/>
      <c r="H119" s="134">
        <v>46078</v>
      </c>
      <c r="I119" s="142"/>
      <c r="J119" s="142"/>
      <c r="K119" s="142"/>
      <c r="L119" s="142"/>
      <c r="M119" s="142"/>
      <c r="N119" s="142"/>
      <c r="O119" s="134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34">
        <v>46078</v>
      </c>
      <c r="AC119" s="142"/>
      <c r="AD119" s="142"/>
      <c r="AE119" s="142"/>
      <c r="AF119" s="142"/>
    </row>
    <row r="120" spans="5:32" x14ac:dyDescent="0.15">
      <c r="E120" s="142"/>
      <c r="F120" s="142"/>
      <c r="G120" s="142"/>
      <c r="H120" s="134">
        <v>46079</v>
      </c>
      <c r="I120" s="142"/>
      <c r="J120" s="142"/>
      <c r="K120" s="142"/>
      <c r="L120" s="142"/>
      <c r="M120" s="142"/>
      <c r="N120" s="142"/>
      <c r="O120" s="134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34">
        <v>46079</v>
      </c>
      <c r="AC120" s="142"/>
      <c r="AD120" s="142"/>
      <c r="AE120" s="142"/>
      <c r="AF120" s="142"/>
    </row>
    <row r="121" spans="5:32" x14ac:dyDescent="0.15">
      <c r="E121" s="142"/>
      <c r="F121" s="142"/>
      <c r="G121" s="142"/>
      <c r="H121" s="134">
        <v>46080</v>
      </c>
      <c r="I121" s="142"/>
      <c r="J121" s="142"/>
      <c r="K121" s="142"/>
      <c r="L121" s="142"/>
      <c r="M121" s="142"/>
      <c r="N121" s="142"/>
      <c r="O121" s="134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34">
        <v>46080</v>
      </c>
      <c r="AC121" s="142"/>
      <c r="AD121" s="142"/>
      <c r="AE121" s="142"/>
      <c r="AF121" s="142"/>
    </row>
    <row r="122" spans="5:32" x14ac:dyDescent="0.15">
      <c r="E122" s="142"/>
      <c r="F122" s="142"/>
      <c r="G122" s="142"/>
      <c r="H122" s="134">
        <v>46081</v>
      </c>
      <c r="I122" s="142"/>
      <c r="J122" s="142"/>
      <c r="K122" s="142"/>
      <c r="L122" s="142"/>
      <c r="M122" s="142"/>
      <c r="N122" s="142"/>
      <c r="O122" s="134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34">
        <v>46081</v>
      </c>
      <c r="AC122" s="142"/>
      <c r="AD122" s="142"/>
      <c r="AE122" s="142"/>
      <c r="AF122" s="142"/>
    </row>
    <row r="123" spans="5:32" x14ac:dyDescent="0.15"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34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</row>
    <row r="124" spans="5:32" x14ac:dyDescent="0.15"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</row>
    <row r="125" spans="5:32" x14ac:dyDescent="0.15"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</row>
    <row r="126" spans="5:32" x14ac:dyDescent="0.15"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</row>
    <row r="127" spans="5:32" x14ac:dyDescent="0.15"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</row>
    <row r="128" spans="5:32" x14ac:dyDescent="0.15"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</row>
    <row r="129" spans="5:32" x14ac:dyDescent="0.15"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</row>
    <row r="130" spans="5:32" x14ac:dyDescent="0.15"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</row>
    <row r="131" spans="5:32" x14ac:dyDescent="0.15"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</row>
    <row r="132" spans="5:32" x14ac:dyDescent="0.15"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</row>
    <row r="133" spans="5:32" x14ac:dyDescent="0.15"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</row>
    <row r="134" spans="5:32" x14ac:dyDescent="0.15"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</row>
    <row r="135" spans="5:32" x14ac:dyDescent="0.15"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</row>
    <row r="136" spans="5:32" x14ac:dyDescent="0.15"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</row>
    <row r="137" spans="5:32" x14ac:dyDescent="0.15"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</row>
    <row r="138" spans="5:32" x14ac:dyDescent="0.15"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</row>
    <row r="139" spans="5:32" x14ac:dyDescent="0.15"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</row>
    <row r="140" spans="5:32" x14ac:dyDescent="0.15"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</row>
    <row r="141" spans="5:32" x14ac:dyDescent="0.15"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</row>
    <row r="142" spans="5:32" x14ac:dyDescent="0.15"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</row>
    <row r="143" spans="5:32" x14ac:dyDescent="0.15"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</row>
    <row r="144" spans="5:32" x14ac:dyDescent="0.15"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</row>
    <row r="145" spans="5:32" x14ac:dyDescent="0.15"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</row>
    <row r="146" spans="5:32" x14ac:dyDescent="0.15"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</row>
    <row r="147" spans="5:32" x14ac:dyDescent="0.15"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</row>
    <row r="148" spans="5:32" x14ac:dyDescent="0.15"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</row>
    <row r="149" spans="5:32" x14ac:dyDescent="0.15"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</row>
    <row r="150" spans="5:32" x14ac:dyDescent="0.15"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</row>
    <row r="151" spans="5:32" x14ac:dyDescent="0.15"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</row>
    <row r="152" spans="5:32" x14ac:dyDescent="0.15"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</row>
    <row r="153" spans="5:32" x14ac:dyDescent="0.15"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</row>
    <row r="154" spans="5:32" x14ac:dyDescent="0.15"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</row>
    <row r="155" spans="5:32" x14ac:dyDescent="0.15"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</row>
    <row r="156" spans="5:32" x14ac:dyDescent="0.15"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</row>
    <row r="157" spans="5:32" x14ac:dyDescent="0.15"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</row>
    <row r="158" spans="5:32" x14ac:dyDescent="0.15"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</row>
    <row r="159" spans="5:32" x14ac:dyDescent="0.15"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</row>
    <row r="160" spans="5:32" x14ac:dyDescent="0.15"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</row>
    <row r="161" spans="5:32" x14ac:dyDescent="0.15"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</row>
    <row r="162" spans="5:32" x14ac:dyDescent="0.15"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</row>
    <row r="163" spans="5:32" x14ac:dyDescent="0.15"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</row>
    <row r="164" spans="5:32" x14ac:dyDescent="0.15"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</row>
    <row r="165" spans="5:32" x14ac:dyDescent="0.15"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</row>
    <row r="166" spans="5:32" x14ac:dyDescent="0.15"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</row>
    <row r="167" spans="5:32" x14ac:dyDescent="0.15"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</row>
    <row r="168" spans="5:32" x14ac:dyDescent="0.15"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</row>
    <row r="169" spans="5:32" x14ac:dyDescent="0.15"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</row>
    <row r="170" spans="5:32" x14ac:dyDescent="0.15"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</row>
    <row r="171" spans="5:32" x14ac:dyDescent="0.15"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</row>
    <row r="172" spans="5:32" x14ac:dyDescent="0.15"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</row>
    <row r="173" spans="5:32" x14ac:dyDescent="0.15"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</row>
    <row r="174" spans="5:32" x14ac:dyDescent="0.15"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</row>
    <row r="175" spans="5:32" x14ac:dyDescent="0.15"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</row>
    <row r="176" spans="5:32" x14ac:dyDescent="0.15"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</row>
    <row r="177" spans="5:32" x14ac:dyDescent="0.15"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</row>
    <row r="178" spans="5:32" x14ac:dyDescent="0.15"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</row>
    <row r="179" spans="5:32" x14ac:dyDescent="0.15"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</row>
    <row r="180" spans="5:32" x14ac:dyDescent="0.15"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</row>
    <row r="181" spans="5:32" x14ac:dyDescent="0.15"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</row>
    <row r="182" spans="5:32" x14ac:dyDescent="0.15"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</row>
    <row r="183" spans="5:32" x14ac:dyDescent="0.15"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</row>
    <row r="184" spans="5:32" x14ac:dyDescent="0.15"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</row>
    <row r="185" spans="5:32" x14ac:dyDescent="0.15"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</row>
    <row r="186" spans="5:32" x14ac:dyDescent="0.15"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</row>
    <row r="187" spans="5:32" x14ac:dyDescent="0.15"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</row>
    <row r="188" spans="5:32" x14ac:dyDescent="0.15"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</row>
    <row r="189" spans="5:32" x14ac:dyDescent="0.15"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</row>
    <row r="190" spans="5:32" x14ac:dyDescent="0.15"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</row>
    <row r="191" spans="5:32" x14ac:dyDescent="0.15"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</row>
    <row r="192" spans="5:32" x14ac:dyDescent="0.15"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</row>
    <row r="193" spans="5:32" x14ac:dyDescent="0.15"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</row>
    <row r="194" spans="5:32" x14ac:dyDescent="0.15"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</row>
    <row r="195" spans="5:32" x14ac:dyDescent="0.15"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</row>
    <row r="196" spans="5:32" x14ac:dyDescent="0.15"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</row>
    <row r="197" spans="5:32" x14ac:dyDescent="0.15">
      <c r="E197" s="142"/>
      <c r="F197" s="142"/>
      <c r="G197" s="142"/>
      <c r="H197" s="142"/>
      <c r="I197" s="142"/>
      <c r="J197" s="142"/>
      <c r="K197" s="142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  <c r="AA197" s="142"/>
      <c r="AB197" s="142"/>
      <c r="AC197" s="142"/>
      <c r="AD197" s="142"/>
      <c r="AE197" s="142"/>
      <c r="AF197" s="142"/>
    </row>
    <row r="198" spans="5:32" x14ac:dyDescent="0.15">
      <c r="E198" s="142"/>
      <c r="F198" s="142"/>
      <c r="G198" s="142"/>
      <c r="H198" s="142"/>
      <c r="I198" s="142"/>
      <c r="J198" s="142"/>
      <c r="K198" s="142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  <c r="W198" s="142"/>
      <c r="X198" s="142"/>
      <c r="Y198" s="142"/>
      <c r="Z198" s="142"/>
      <c r="AA198" s="142"/>
      <c r="AB198" s="142"/>
      <c r="AC198" s="142"/>
      <c r="AD198" s="142"/>
      <c r="AE198" s="142"/>
      <c r="AF198" s="142"/>
    </row>
    <row r="199" spans="5:32" x14ac:dyDescent="0.15">
      <c r="E199" s="142"/>
      <c r="F199" s="142"/>
      <c r="G199" s="142"/>
      <c r="H199" s="142"/>
      <c r="I199" s="142"/>
      <c r="J199" s="142"/>
      <c r="K199" s="142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  <c r="AB199" s="142"/>
      <c r="AC199" s="142"/>
      <c r="AD199" s="142"/>
      <c r="AE199" s="142"/>
      <c r="AF199" s="142"/>
    </row>
    <row r="200" spans="5:32" x14ac:dyDescent="0.15">
      <c r="E200" s="142"/>
      <c r="F200" s="142"/>
      <c r="G200" s="142"/>
      <c r="H200" s="142"/>
      <c r="I200" s="142"/>
      <c r="J200" s="142"/>
      <c r="K200" s="142"/>
      <c r="L200" s="142"/>
      <c r="M200" s="142"/>
      <c r="N200" s="142"/>
      <c r="O200" s="142"/>
      <c r="P200" s="142"/>
      <c r="Q200" s="142"/>
      <c r="R200" s="142"/>
      <c r="S200" s="142"/>
      <c r="T200" s="142"/>
      <c r="U200" s="142"/>
      <c r="V200" s="142"/>
      <c r="W200" s="142"/>
      <c r="X200" s="142"/>
      <c r="Y200" s="142"/>
      <c r="Z200" s="142"/>
      <c r="AA200" s="142"/>
      <c r="AB200" s="142"/>
      <c r="AC200" s="142"/>
      <c r="AD200" s="142"/>
      <c r="AE200" s="142"/>
      <c r="AF200" s="142"/>
    </row>
    <row r="201" spans="5:32" x14ac:dyDescent="0.15">
      <c r="E201" s="142"/>
      <c r="F201" s="142"/>
      <c r="G201" s="142"/>
      <c r="H201" s="142"/>
      <c r="I201" s="142"/>
      <c r="J201" s="142"/>
      <c r="K201" s="142"/>
      <c r="L201" s="142"/>
      <c r="M201" s="142"/>
      <c r="N201" s="142"/>
      <c r="O201" s="142"/>
      <c r="P201" s="142"/>
      <c r="Q201" s="142"/>
      <c r="R201" s="142"/>
      <c r="S201" s="142"/>
      <c r="T201" s="142"/>
      <c r="U201" s="142"/>
      <c r="V201" s="142"/>
      <c r="W201" s="142"/>
      <c r="X201" s="142"/>
      <c r="Y201" s="142"/>
      <c r="Z201" s="142"/>
      <c r="AA201" s="142"/>
      <c r="AB201" s="142"/>
      <c r="AC201" s="142"/>
      <c r="AD201" s="142"/>
      <c r="AE201" s="142"/>
      <c r="AF201" s="142"/>
    </row>
    <row r="202" spans="5:32" x14ac:dyDescent="0.15">
      <c r="E202" s="142"/>
      <c r="F202" s="142"/>
      <c r="G202" s="142"/>
      <c r="H202" s="142"/>
      <c r="I202" s="142"/>
      <c r="J202" s="142"/>
      <c r="K202" s="142"/>
      <c r="L202" s="142"/>
      <c r="M202" s="142"/>
      <c r="N202" s="142"/>
      <c r="O202" s="142"/>
      <c r="P202" s="142"/>
      <c r="Q202" s="142"/>
      <c r="R202" s="142"/>
      <c r="S202" s="142"/>
      <c r="T202" s="142"/>
      <c r="U202" s="142"/>
      <c r="V202" s="142"/>
      <c r="W202" s="142"/>
      <c r="X202" s="142"/>
      <c r="Y202" s="142"/>
      <c r="Z202" s="142"/>
      <c r="AA202" s="142"/>
      <c r="AB202" s="142"/>
      <c r="AC202" s="142"/>
      <c r="AD202" s="142"/>
      <c r="AE202" s="142"/>
      <c r="AF202" s="142"/>
    </row>
    <row r="203" spans="5:32" x14ac:dyDescent="0.15">
      <c r="E203" s="142"/>
      <c r="F203" s="142"/>
      <c r="G203" s="142"/>
      <c r="H203" s="142"/>
      <c r="I203" s="142"/>
      <c r="J203" s="142"/>
      <c r="K203" s="142"/>
      <c r="L203" s="142"/>
      <c r="M203" s="142"/>
      <c r="N203" s="142"/>
      <c r="O203" s="142"/>
      <c r="P203" s="142"/>
      <c r="Q203" s="142"/>
      <c r="R203" s="142"/>
      <c r="S203" s="142"/>
      <c r="T203" s="142"/>
      <c r="U203" s="142"/>
      <c r="V203" s="142"/>
      <c r="W203" s="142"/>
      <c r="X203" s="142"/>
      <c r="Y203" s="142"/>
      <c r="Z203" s="142"/>
      <c r="AA203" s="142"/>
      <c r="AB203" s="142"/>
      <c r="AC203" s="142"/>
      <c r="AD203" s="142"/>
      <c r="AE203" s="142"/>
      <c r="AF203" s="142"/>
    </row>
    <row r="204" spans="5:32" x14ac:dyDescent="0.15">
      <c r="E204" s="142"/>
      <c r="F204" s="142"/>
      <c r="G204" s="142"/>
      <c r="H204" s="142"/>
      <c r="I204" s="142"/>
      <c r="J204" s="142"/>
      <c r="K204" s="142"/>
      <c r="L204" s="142"/>
      <c r="M204" s="142"/>
      <c r="N204" s="142"/>
      <c r="O204" s="142"/>
      <c r="P204" s="142"/>
      <c r="Q204" s="142"/>
      <c r="R204" s="142"/>
      <c r="S204" s="142"/>
      <c r="T204" s="142"/>
      <c r="U204" s="142"/>
      <c r="V204" s="142"/>
      <c r="W204" s="142"/>
      <c r="X204" s="142"/>
      <c r="Y204" s="142"/>
      <c r="Z204" s="142"/>
      <c r="AA204" s="142"/>
      <c r="AB204" s="142"/>
      <c r="AC204" s="142"/>
      <c r="AD204" s="142"/>
      <c r="AE204" s="142"/>
      <c r="AF204" s="142"/>
    </row>
    <row r="205" spans="5:32" x14ac:dyDescent="0.15">
      <c r="E205" s="142"/>
      <c r="F205" s="142"/>
      <c r="G205" s="142"/>
      <c r="H205" s="142"/>
      <c r="I205" s="142"/>
      <c r="J205" s="142"/>
      <c r="K205" s="142"/>
      <c r="L205" s="142"/>
      <c r="M205" s="142"/>
      <c r="N205" s="142"/>
      <c r="O205" s="142"/>
      <c r="P205" s="142"/>
      <c r="Q205" s="142"/>
      <c r="R205" s="142"/>
      <c r="S205" s="142"/>
      <c r="T205" s="142"/>
      <c r="U205" s="142"/>
      <c r="V205" s="142"/>
      <c r="W205" s="142"/>
      <c r="X205" s="142"/>
      <c r="Y205" s="142"/>
      <c r="Z205" s="142"/>
      <c r="AA205" s="142"/>
      <c r="AB205" s="142"/>
      <c r="AC205" s="142"/>
      <c r="AD205" s="142"/>
      <c r="AE205" s="142"/>
      <c r="AF205" s="142"/>
    </row>
    <row r="206" spans="5:32" x14ac:dyDescent="0.15">
      <c r="E206" s="142"/>
      <c r="F206" s="142"/>
      <c r="G206" s="142"/>
      <c r="H206" s="142"/>
      <c r="I206" s="142"/>
      <c r="J206" s="142"/>
      <c r="K206" s="142"/>
      <c r="L206" s="142"/>
      <c r="M206" s="142"/>
      <c r="N206" s="142"/>
      <c r="O206" s="142"/>
      <c r="P206" s="142"/>
      <c r="Q206" s="142"/>
      <c r="R206" s="142"/>
      <c r="S206" s="142"/>
      <c r="T206" s="142"/>
      <c r="U206" s="142"/>
      <c r="V206" s="142"/>
      <c r="W206" s="142"/>
      <c r="X206" s="142"/>
      <c r="Y206" s="142"/>
      <c r="Z206" s="142"/>
      <c r="AA206" s="142"/>
      <c r="AB206" s="142"/>
      <c r="AC206" s="142"/>
      <c r="AD206" s="142"/>
      <c r="AE206" s="142"/>
      <c r="AF206" s="142"/>
    </row>
    <row r="207" spans="5:32" x14ac:dyDescent="0.15">
      <c r="E207" s="142"/>
      <c r="F207" s="142"/>
      <c r="G207" s="142"/>
      <c r="H207" s="142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  <c r="W207" s="142"/>
      <c r="X207" s="142"/>
      <c r="Y207" s="142"/>
      <c r="Z207" s="142"/>
      <c r="AA207" s="142"/>
      <c r="AB207" s="142"/>
      <c r="AC207" s="142"/>
      <c r="AD207" s="142"/>
      <c r="AE207" s="142"/>
      <c r="AF207" s="142"/>
    </row>
    <row r="208" spans="5:32" x14ac:dyDescent="0.15">
      <c r="E208" s="142"/>
      <c r="F208" s="142"/>
      <c r="G208" s="142"/>
      <c r="H208" s="142"/>
      <c r="I208" s="142"/>
      <c r="J208" s="142"/>
      <c r="K208" s="142"/>
      <c r="L208" s="142"/>
      <c r="M208" s="142"/>
      <c r="N208" s="142"/>
      <c r="O208" s="142"/>
      <c r="P208" s="142"/>
      <c r="Q208" s="142"/>
      <c r="R208" s="142"/>
      <c r="S208" s="142"/>
      <c r="T208" s="142"/>
      <c r="U208" s="142"/>
      <c r="V208" s="142"/>
      <c r="W208" s="142"/>
      <c r="X208" s="142"/>
      <c r="Y208" s="142"/>
      <c r="Z208" s="142"/>
      <c r="AA208" s="142"/>
      <c r="AB208" s="142"/>
      <c r="AC208" s="142"/>
      <c r="AD208" s="142"/>
      <c r="AE208" s="142"/>
      <c r="AF208" s="142"/>
    </row>
    <row r="209" spans="5:32" x14ac:dyDescent="0.15">
      <c r="E209" s="142"/>
      <c r="F209" s="142"/>
      <c r="G209" s="142"/>
      <c r="H209" s="142"/>
      <c r="I209" s="142"/>
      <c r="J209" s="142"/>
      <c r="K209" s="142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  <c r="AA209" s="142"/>
      <c r="AB209" s="142"/>
      <c r="AC209" s="142"/>
      <c r="AD209" s="142"/>
      <c r="AE209" s="142"/>
      <c r="AF209" s="142"/>
    </row>
    <row r="210" spans="5:32" x14ac:dyDescent="0.15">
      <c r="E210" s="142"/>
      <c r="F210" s="142"/>
      <c r="G210" s="142"/>
      <c r="H210" s="142"/>
      <c r="I210" s="142"/>
      <c r="J210" s="142"/>
      <c r="K210" s="142"/>
      <c r="L210" s="142"/>
      <c r="M210" s="142"/>
      <c r="N210" s="142"/>
      <c r="O210" s="142"/>
      <c r="P210" s="142"/>
      <c r="Q210" s="142"/>
      <c r="R210" s="142"/>
      <c r="S210" s="142"/>
      <c r="T210" s="142"/>
      <c r="U210" s="142"/>
      <c r="V210" s="142"/>
      <c r="W210" s="142"/>
      <c r="X210" s="142"/>
      <c r="Y210" s="142"/>
      <c r="Z210" s="142"/>
      <c r="AA210" s="142"/>
      <c r="AB210" s="142"/>
      <c r="AC210" s="142"/>
      <c r="AD210" s="142"/>
      <c r="AE210" s="142"/>
      <c r="AF210" s="142"/>
    </row>
    <row r="211" spans="5:32" x14ac:dyDescent="0.15">
      <c r="E211" s="142"/>
      <c r="F211" s="142"/>
      <c r="G211" s="142"/>
      <c r="H211" s="142"/>
      <c r="I211" s="142"/>
      <c r="J211" s="142"/>
      <c r="K211" s="142"/>
      <c r="L211" s="142"/>
      <c r="M211" s="142"/>
      <c r="N211" s="142"/>
      <c r="O211" s="142"/>
      <c r="P211" s="142"/>
      <c r="Q211" s="142"/>
      <c r="R211" s="142"/>
      <c r="S211" s="142"/>
      <c r="T211" s="142"/>
      <c r="U211" s="142"/>
      <c r="V211" s="142"/>
      <c r="W211" s="142"/>
      <c r="X211" s="142"/>
      <c r="Y211" s="142"/>
      <c r="Z211" s="142"/>
      <c r="AA211" s="142"/>
      <c r="AB211" s="142"/>
      <c r="AC211" s="142"/>
      <c r="AD211" s="142"/>
      <c r="AE211" s="142"/>
      <c r="AF211" s="142"/>
    </row>
    <row r="212" spans="5:32" x14ac:dyDescent="0.15">
      <c r="E212" s="142"/>
      <c r="F212" s="142"/>
      <c r="G212" s="142"/>
      <c r="H212" s="142"/>
      <c r="I212" s="142"/>
      <c r="J212" s="142"/>
      <c r="K212" s="142"/>
      <c r="L212" s="142"/>
      <c r="M212" s="142"/>
      <c r="N212" s="142"/>
      <c r="O212" s="142"/>
      <c r="P212" s="142"/>
      <c r="Q212" s="142"/>
      <c r="R212" s="142"/>
      <c r="S212" s="142"/>
      <c r="T212" s="142"/>
      <c r="U212" s="142"/>
      <c r="V212" s="142"/>
      <c r="W212" s="142"/>
      <c r="X212" s="142"/>
      <c r="Y212" s="142"/>
      <c r="Z212" s="142"/>
      <c r="AA212" s="142"/>
      <c r="AB212" s="142"/>
      <c r="AC212" s="142"/>
      <c r="AD212" s="142"/>
      <c r="AE212" s="142"/>
      <c r="AF212" s="142"/>
    </row>
    <row r="213" spans="5:32" x14ac:dyDescent="0.15">
      <c r="E213" s="142"/>
      <c r="F213" s="142"/>
      <c r="G213" s="142"/>
      <c r="H213" s="142"/>
      <c r="I213" s="142"/>
      <c r="J213" s="142"/>
      <c r="K213" s="142"/>
      <c r="L213" s="142"/>
      <c r="M213" s="142"/>
      <c r="N213" s="142"/>
      <c r="O213" s="142"/>
      <c r="P213" s="142"/>
      <c r="Q213" s="142"/>
      <c r="R213" s="142"/>
      <c r="S213" s="142"/>
      <c r="T213" s="142"/>
      <c r="U213" s="142"/>
      <c r="V213" s="142"/>
      <c r="W213" s="142"/>
      <c r="X213" s="142"/>
      <c r="Y213" s="142"/>
      <c r="Z213" s="142"/>
      <c r="AA213" s="142"/>
      <c r="AB213" s="142"/>
      <c r="AC213" s="142"/>
      <c r="AD213" s="142"/>
      <c r="AE213" s="142"/>
      <c r="AF213" s="142"/>
    </row>
    <row r="214" spans="5:32" x14ac:dyDescent="0.15">
      <c r="E214" s="142"/>
      <c r="F214" s="142"/>
      <c r="G214" s="142"/>
      <c r="H214" s="142"/>
      <c r="I214" s="142"/>
      <c r="J214" s="142"/>
      <c r="K214" s="142"/>
      <c r="L214" s="142"/>
      <c r="M214" s="142"/>
      <c r="N214" s="142"/>
      <c r="O214" s="142"/>
      <c r="P214" s="142"/>
      <c r="Q214" s="142"/>
      <c r="R214" s="142"/>
      <c r="S214" s="142"/>
      <c r="T214" s="142"/>
      <c r="U214" s="142"/>
      <c r="V214" s="142"/>
      <c r="W214" s="142"/>
      <c r="X214" s="142"/>
      <c r="Y214" s="142"/>
      <c r="Z214" s="142"/>
      <c r="AA214" s="142"/>
      <c r="AB214" s="142"/>
      <c r="AC214" s="142"/>
      <c r="AD214" s="142"/>
      <c r="AE214" s="142"/>
      <c r="AF214" s="142"/>
    </row>
    <row r="215" spans="5:32" x14ac:dyDescent="0.15">
      <c r="E215" s="142"/>
      <c r="F215" s="142"/>
      <c r="G215" s="142"/>
      <c r="H215" s="142"/>
      <c r="I215" s="142"/>
      <c r="J215" s="142"/>
      <c r="K215" s="142"/>
      <c r="L215" s="142"/>
      <c r="M215" s="142"/>
      <c r="N215" s="142"/>
      <c r="O215" s="142"/>
      <c r="P215" s="142"/>
      <c r="Q215" s="142"/>
      <c r="R215" s="142"/>
      <c r="S215" s="142"/>
      <c r="T215" s="142"/>
      <c r="U215" s="142"/>
      <c r="V215" s="142"/>
      <c r="W215" s="142"/>
      <c r="X215" s="142"/>
      <c r="Y215" s="142"/>
      <c r="Z215" s="142"/>
      <c r="AA215" s="142"/>
      <c r="AB215" s="142"/>
      <c r="AC215" s="142"/>
      <c r="AD215" s="142"/>
      <c r="AE215" s="142"/>
      <c r="AF215" s="142"/>
    </row>
    <row r="216" spans="5:32" x14ac:dyDescent="0.15">
      <c r="E216" s="142"/>
      <c r="F216" s="142"/>
      <c r="G216" s="142"/>
      <c r="H216" s="142"/>
      <c r="I216" s="142"/>
      <c r="J216" s="142"/>
      <c r="K216" s="142"/>
      <c r="L216" s="142"/>
      <c r="M216" s="142"/>
      <c r="N216" s="142"/>
      <c r="O216" s="142"/>
      <c r="P216" s="142"/>
      <c r="Q216" s="142"/>
      <c r="R216" s="142"/>
      <c r="S216" s="142"/>
      <c r="T216" s="142"/>
      <c r="U216" s="142"/>
      <c r="V216" s="142"/>
      <c r="W216" s="142"/>
      <c r="X216" s="142"/>
      <c r="Y216" s="142"/>
      <c r="Z216" s="142"/>
      <c r="AA216" s="142"/>
      <c r="AB216" s="142"/>
      <c r="AC216" s="142"/>
      <c r="AD216" s="142"/>
      <c r="AE216" s="142"/>
      <c r="AF216" s="142"/>
    </row>
  </sheetData>
  <phoneticPr fontId="11"/>
  <pageMargins left="0.7" right="0.7" top="0.75" bottom="0.75" header="0.3" footer="0.3"/>
  <pageSetup paperSize="9" orientation="portrait" verticalDpi="0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1"/>
  </sheetPr>
  <dimension ref="A1:AK35"/>
  <sheetViews>
    <sheetView showGridLines="0" topLeftCell="A16" zoomScale="70" zoomScaleNormal="70" workbookViewId="0">
      <selection activeCell="R21" sqref="R21"/>
    </sheetView>
  </sheetViews>
  <sheetFormatPr defaultColWidth="6.375" defaultRowHeight="30" customHeight="1" x14ac:dyDescent="0.15"/>
  <cols>
    <col min="1" max="25" width="6.375" style="98"/>
    <col min="26" max="28" width="6.125" style="98" customWidth="1"/>
    <col min="29" max="16384" width="6.375" style="98"/>
  </cols>
  <sheetData>
    <row r="1" spans="1:34" ht="30" customHeight="1" thickBot="1" x14ac:dyDescent="0.2">
      <c r="A1" s="98">
        <v>2025</v>
      </c>
      <c r="B1" s="98" t="s">
        <v>136</v>
      </c>
      <c r="C1" s="98">
        <v>4</v>
      </c>
      <c r="D1" s="98" t="s">
        <v>137</v>
      </c>
      <c r="E1" s="380">
        <f>DATE(A1,C1,1)</f>
        <v>45748</v>
      </c>
      <c r="F1" s="380"/>
      <c r="I1" s="98">
        <v>2025</v>
      </c>
      <c r="J1" s="98" t="s">
        <v>136</v>
      </c>
      <c r="K1" s="98">
        <v>5</v>
      </c>
      <c r="L1" s="98" t="s">
        <v>137</v>
      </c>
      <c r="M1" s="380">
        <f>DATE(I1,K1,1)</f>
        <v>45778</v>
      </c>
      <c r="N1" s="380"/>
      <c r="Q1" s="98">
        <v>2025</v>
      </c>
      <c r="R1" s="98" t="s">
        <v>136</v>
      </c>
      <c r="S1" s="98">
        <v>6</v>
      </c>
      <c r="T1" s="98" t="s">
        <v>137</v>
      </c>
      <c r="U1" s="380">
        <f>DATE(Q1,S1,1)</f>
        <v>45809</v>
      </c>
      <c r="V1" s="380"/>
    </row>
    <row r="2" spans="1:34" ht="30" customHeight="1" x14ac:dyDescent="0.15">
      <c r="A2" s="99" t="s">
        <v>101</v>
      </c>
      <c r="B2" s="100" t="s">
        <v>90</v>
      </c>
      <c r="C2" s="100" t="s">
        <v>138</v>
      </c>
      <c r="D2" s="100" t="s">
        <v>139</v>
      </c>
      <c r="E2" s="100" t="s">
        <v>140</v>
      </c>
      <c r="F2" s="100" t="s">
        <v>141</v>
      </c>
      <c r="G2" s="101" t="s">
        <v>142</v>
      </c>
      <c r="I2" s="99" t="s">
        <v>101</v>
      </c>
      <c r="J2" s="100" t="s">
        <v>90</v>
      </c>
      <c r="K2" s="100" t="s">
        <v>138</v>
      </c>
      <c r="L2" s="100" t="s">
        <v>139</v>
      </c>
      <c r="M2" s="100" t="s">
        <v>140</v>
      </c>
      <c r="N2" s="100" t="s">
        <v>141</v>
      </c>
      <c r="O2" s="101" t="s">
        <v>142</v>
      </c>
      <c r="Q2" s="99" t="s">
        <v>101</v>
      </c>
      <c r="R2" s="100" t="s">
        <v>90</v>
      </c>
      <c r="S2" s="100" t="s">
        <v>138</v>
      </c>
      <c r="T2" s="100" t="s">
        <v>139</v>
      </c>
      <c r="U2" s="100" t="s">
        <v>140</v>
      </c>
      <c r="V2" s="100" t="s">
        <v>141</v>
      </c>
      <c r="W2" s="101" t="s">
        <v>142</v>
      </c>
    </row>
    <row r="3" spans="1:34" ht="30" customHeight="1" x14ac:dyDescent="0.15">
      <c r="A3" s="102">
        <f>E1-WEEKDAY(E1)+1</f>
        <v>45746</v>
      </c>
      <c r="B3" s="103">
        <f>A3+1</f>
        <v>45747</v>
      </c>
      <c r="C3" s="103">
        <f t="shared" ref="C3:G4" si="0">B3+1</f>
        <v>45748</v>
      </c>
      <c r="D3" s="103">
        <f t="shared" si="0"/>
        <v>45749</v>
      </c>
      <c r="E3" s="103">
        <f t="shared" si="0"/>
        <v>45750</v>
      </c>
      <c r="F3" s="103">
        <f t="shared" si="0"/>
        <v>45751</v>
      </c>
      <c r="G3" s="104">
        <f t="shared" si="0"/>
        <v>45752</v>
      </c>
      <c r="I3" s="102">
        <f>M1-WEEKDAY(M1)+1</f>
        <v>45774</v>
      </c>
      <c r="J3" s="103">
        <f>I3+1</f>
        <v>45775</v>
      </c>
      <c r="K3" s="103">
        <f t="shared" ref="K3:O8" si="1">J3+1</f>
        <v>45776</v>
      </c>
      <c r="L3" s="103">
        <f t="shared" si="1"/>
        <v>45777</v>
      </c>
      <c r="M3" s="103">
        <f t="shared" si="1"/>
        <v>45778</v>
      </c>
      <c r="N3" s="103">
        <f t="shared" si="1"/>
        <v>45779</v>
      </c>
      <c r="O3" s="104">
        <f t="shared" si="1"/>
        <v>45780</v>
      </c>
      <c r="Q3" s="102">
        <f>U1-WEEKDAY(U1)+1</f>
        <v>45809</v>
      </c>
      <c r="R3" s="103">
        <f>Q3+1</f>
        <v>45810</v>
      </c>
      <c r="S3" s="103">
        <f t="shared" ref="S3:W8" si="2">R3+1</f>
        <v>45811</v>
      </c>
      <c r="T3" s="103">
        <f t="shared" si="2"/>
        <v>45812</v>
      </c>
      <c r="U3" s="103">
        <f t="shared" si="2"/>
        <v>45813</v>
      </c>
      <c r="V3" s="103">
        <f t="shared" si="2"/>
        <v>45814</v>
      </c>
      <c r="W3" s="104">
        <f t="shared" si="2"/>
        <v>45815</v>
      </c>
    </row>
    <row r="4" spans="1:34" ht="30" customHeight="1" thickBot="1" x14ac:dyDescent="0.2">
      <c r="A4" s="105">
        <f>G3+1</f>
        <v>45753</v>
      </c>
      <c r="B4" s="106">
        <f>A4+1</f>
        <v>45754</v>
      </c>
      <c r="C4" s="106">
        <f t="shared" si="0"/>
        <v>45755</v>
      </c>
      <c r="D4" s="106">
        <f t="shared" si="0"/>
        <v>45756</v>
      </c>
      <c r="E4" s="106">
        <f t="shared" si="0"/>
        <v>45757</v>
      </c>
      <c r="F4" s="106">
        <f t="shared" si="0"/>
        <v>45758</v>
      </c>
      <c r="G4" s="107">
        <f t="shared" si="0"/>
        <v>45759</v>
      </c>
      <c r="I4" s="105">
        <f>O3+1</f>
        <v>45781</v>
      </c>
      <c r="J4" s="106">
        <f>I4+1</f>
        <v>45782</v>
      </c>
      <c r="K4" s="106">
        <f t="shared" si="1"/>
        <v>45783</v>
      </c>
      <c r="L4" s="106">
        <f t="shared" si="1"/>
        <v>45784</v>
      </c>
      <c r="M4" s="106">
        <f t="shared" si="1"/>
        <v>45785</v>
      </c>
      <c r="N4" s="106">
        <f t="shared" si="1"/>
        <v>45786</v>
      </c>
      <c r="O4" s="107">
        <f t="shared" si="1"/>
        <v>45787</v>
      </c>
      <c r="Q4" s="105">
        <f>W3+1</f>
        <v>45816</v>
      </c>
      <c r="R4" s="106">
        <f>Q4+1</f>
        <v>45817</v>
      </c>
      <c r="S4" s="106">
        <f t="shared" si="2"/>
        <v>45818</v>
      </c>
      <c r="T4" s="106">
        <f t="shared" si="2"/>
        <v>45819</v>
      </c>
      <c r="U4" s="106">
        <f t="shared" si="2"/>
        <v>45820</v>
      </c>
      <c r="V4" s="106">
        <f t="shared" si="2"/>
        <v>45821</v>
      </c>
      <c r="W4" s="107">
        <f t="shared" si="2"/>
        <v>45822</v>
      </c>
    </row>
    <row r="5" spans="1:34" ht="30" customHeight="1" thickBot="1" x14ac:dyDescent="0.2">
      <c r="A5" s="105">
        <f t="shared" ref="A5:A8" si="3">G4+1</f>
        <v>45760</v>
      </c>
      <c r="B5" s="106">
        <f t="shared" ref="B5:G8" si="4">A5+1</f>
        <v>45761</v>
      </c>
      <c r="C5" s="106">
        <f t="shared" si="4"/>
        <v>45762</v>
      </c>
      <c r="D5" s="106">
        <f t="shared" si="4"/>
        <v>45763</v>
      </c>
      <c r="E5" s="106">
        <f t="shared" si="4"/>
        <v>45764</v>
      </c>
      <c r="F5" s="106">
        <f t="shared" si="4"/>
        <v>45765</v>
      </c>
      <c r="G5" s="107">
        <f t="shared" si="4"/>
        <v>45766</v>
      </c>
      <c r="I5" s="105">
        <f t="shared" ref="I5:I8" si="5">O4+1</f>
        <v>45788</v>
      </c>
      <c r="J5" s="106">
        <f t="shared" ref="J5:J8" si="6">I5+1</f>
        <v>45789</v>
      </c>
      <c r="K5" s="106">
        <f t="shared" si="1"/>
        <v>45790</v>
      </c>
      <c r="L5" s="106">
        <f t="shared" si="1"/>
        <v>45791</v>
      </c>
      <c r="M5" s="106">
        <f t="shared" si="1"/>
        <v>45792</v>
      </c>
      <c r="N5" s="106">
        <f t="shared" si="1"/>
        <v>45793</v>
      </c>
      <c r="O5" s="107">
        <f t="shared" si="1"/>
        <v>45794</v>
      </c>
      <c r="Q5" s="105">
        <f t="shared" ref="Q5:Q8" si="7">W4+1</f>
        <v>45823</v>
      </c>
      <c r="R5" s="106">
        <f t="shared" ref="R5:R8" si="8">Q5+1</f>
        <v>45824</v>
      </c>
      <c r="S5" s="106">
        <f t="shared" si="2"/>
        <v>45825</v>
      </c>
      <c r="T5" s="106">
        <f t="shared" si="2"/>
        <v>45826</v>
      </c>
      <c r="U5" s="106">
        <f t="shared" si="2"/>
        <v>45827</v>
      </c>
      <c r="V5" s="106">
        <f t="shared" si="2"/>
        <v>45828</v>
      </c>
      <c r="W5" s="107">
        <f t="shared" si="2"/>
        <v>45829</v>
      </c>
      <c r="Z5" s="203" t="s">
        <v>176</v>
      </c>
      <c r="AA5" s="204"/>
      <c r="AB5" s="204"/>
      <c r="AC5" s="208">
        <f>入力用!D12</f>
        <v>0</v>
      </c>
      <c r="AD5" s="208"/>
      <c r="AE5" s="208"/>
      <c r="AF5" s="208"/>
      <c r="AG5" s="208"/>
      <c r="AH5" s="375"/>
    </row>
    <row r="6" spans="1:34" ht="30" customHeight="1" x14ac:dyDescent="0.15">
      <c r="A6" s="105">
        <f t="shared" si="3"/>
        <v>45767</v>
      </c>
      <c r="B6" s="106">
        <f t="shared" si="4"/>
        <v>45768</v>
      </c>
      <c r="C6" s="106">
        <f t="shared" si="4"/>
        <v>45769</v>
      </c>
      <c r="D6" s="106">
        <f t="shared" si="4"/>
        <v>45770</v>
      </c>
      <c r="E6" s="106">
        <f t="shared" si="4"/>
        <v>45771</v>
      </c>
      <c r="F6" s="106">
        <f t="shared" si="4"/>
        <v>45772</v>
      </c>
      <c r="G6" s="107">
        <f t="shared" si="4"/>
        <v>45773</v>
      </c>
      <c r="I6" s="105">
        <f t="shared" si="5"/>
        <v>45795</v>
      </c>
      <c r="J6" s="106">
        <f t="shared" si="6"/>
        <v>45796</v>
      </c>
      <c r="K6" s="106">
        <f t="shared" si="1"/>
        <v>45797</v>
      </c>
      <c r="L6" s="106">
        <f t="shared" si="1"/>
        <v>45798</v>
      </c>
      <c r="M6" s="106">
        <f t="shared" si="1"/>
        <v>45799</v>
      </c>
      <c r="N6" s="106">
        <f t="shared" si="1"/>
        <v>45800</v>
      </c>
      <c r="O6" s="107">
        <f t="shared" si="1"/>
        <v>45801</v>
      </c>
      <c r="Q6" s="105">
        <f t="shared" si="7"/>
        <v>45830</v>
      </c>
      <c r="R6" s="106">
        <f t="shared" si="8"/>
        <v>45831</v>
      </c>
      <c r="S6" s="106">
        <f t="shared" si="2"/>
        <v>45832</v>
      </c>
      <c r="T6" s="106">
        <f t="shared" si="2"/>
        <v>45833</v>
      </c>
      <c r="U6" s="106">
        <f t="shared" si="2"/>
        <v>45834</v>
      </c>
      <c r="V6" s="106">
        <f t="shared" si="2"/>
        <v>45835</v>
      </c>
      <c r="W6" s="107">
        <f t="shared" si="2"/>
        <v>45836</v>
      </c>
    </row>
    <row r="7" spans="1:34" ht="30" customHeight="1" thickBot="1" x14ac:dyDescent="0.2">
      <c r="A7" s="105">
        <f t="shared" si="3"/>
        <v>45774</v>
      </c>
      <c r="B7" s="106">
        <f t="shared" si="4"/>
        <v>45775</v>
      </c>
      <c r="C7" s="106">
        <f t="shared" si="4"/>
        <v>45776</v>
      </c>
      <c r="D7" s="106">
        <f t="shared" si="4"/>
        <v>45777</v>
      </c>
      <c r="E7" s="106">
        <f t="shared" si="4"/>
        <v>45778</v>
      </c>
      <c r="F7" s="106">
        <f t="shared" si="4"/>
        <v>45779</v>
      </c>
      <c r="G7" s="107">
        <f t="shared" si="4"/>
        <v>45780</v>
      </c>
      <c r="I7" s="105">
        <f t="shared" si="5"/>
        <v>45802</v>
      </c>
      <c r="J7" s="106">
        <f t="shared" si="6"/>
        <v>45803</v>
      </c>
      <c r="K7" s="106">
        <f t="shared" si="1"/>
        <v>45804</v>
      </c>
      <c r="L7" s="106">
        <f t="shared" si="1"/>
        <v>45805</v>
      </c>
      <c r="M7" s="106">
        <f t="shared" si="1"/>
        <v>45806</v>
      </c>
      <c r="N7" s="106">
        <f t="shared" si="1"/>
        <v>45807</v>
      </c>
      <c r="O7" s="107">
        <f t="shared" si="1"/>
        <v>45808</v>
      </c>
      <c r="Q7" s="105">
        <f t="shared" si="7"/>
        <v>45837</v>
      </c>
      <c r="R7" s="106">
        <f t="shared" si="8"/>
        <v>45838</v>
      </c>
      <c r="S7" s="106">
        <f t="shared" si="2"/>
        <v>45839</v>
      </c>
      <c r="T7" s="106">
        <f t="shared" si="2"/>
        <v>45840</v>
      </c>
      <c r="U7" s="106">
        <f t="shared" si="2"/>
        <v>45841</v>
      </c>
      <c r="V7" s="106">
        <f t="shared" si="2"/>
        <v>45842</v>
      </c>
      <c r="W7" s="107">
        <f t="shared" si="2"/>
        <v>45843</v>
      </c>
      <c r="AC7" s="98" t="s">
        <v>177</v>
      </c>
    </row>
    <row r="8" spans="1:34" ht="30" customHeight="1" thickBot="1" x14ac:dyDescent="0.2">
      <c r="A8" s="108">
        <f t="shared" si="3"/>
        <v>45781</v>
      </c>
      <c r="B8" s="109">
        <f t="shared" si="4"/>
        <v>45782</v>
      </c>
      <c r="C8" s="109">
        <f t="shared" si="4"/>
        <v>45783</v>
      </c>
      <c r="D8" s="109">
        <f t="shared" si="4"/>
        <v>45784</v>
      </c>
      <c r="E8" s="109">
        <f t="shared" si="4"/>
        <v>45785</v>
      </c>
      <c r="F8" s="109">
        <f t="shared" si="4"/>
        <v>45786</v>
      </c>
      <c r="G8" s="110">
        <f t="shared" si="4"/>
        <v>45787</v>
      </c>
      <c r="I8" s="108">
        <f t="shared" si="5"/>
        <v>45809</v>
      </c>
      <c r="J8" s="109">
        <f t="shared" si="6"/>
        <v>45810</v>
      </c>
      <c r="K8" s="109">
        <f t="shared" si="1"/>
        <v>45811</v>
      </c>
      <c r="L8" s="109">
        <f t="shared" si="1"/>
        <v>45812</v>
      </c>
      <c r="M8" s="109">
        <f t="shared" si="1"/>
        <v>45813</v>
      </c>
      <c r="N8" s="109">
        <f t="shared" si="1"/>
        <v>45814</v>
      </c>
      <c r="O8" s="110">
        <f t="shared" si="1"/>
        <v>45815</v>
      </c>
      <c r="Q8" s="108">
        <f t="shared" si="7"/>
        <v>45844</v>
      </c>
      <c r="R8" s="109">
        <f t="shared" si="8"/>
        <v>45845</v>
      </c>
      <c r="S8" s="109">
        <f t="shared" si="2"/>
        <v>45846</v>
      </c>
      <c r="T8" s="109">
        <f t="shared" si="2"/>
        <v>45847</v>
      </c>
      <c r="U8" s="109">
        <f t="shared" si="2"/>
        <v>45848</v>
      </c>
      <c r="V8" s="109">
        <f t="shared" si="2"/>
        <v>45849</v>
      </c>
      <c r="W8" s="110">
        <f t="shared" si="2"/>
        <v>45850</v>
      </c>
      <c r="Z8" s="203" t="s">
        <v>179</v>
      </c>
      <c r="AA8" s="204"/>
      <c r="AB8" s="204"/>
      <c r="AC8" s="376" t="str">
        <f>IF(AND(AC5&gt;=18,AC5&lt;=26),"中学校","小学校")</f>
        <v>小学校</v>
      </c>
      <c r="AD8" s="376"/>
      <c r="AE8" s="376"/>
      <c r="AF8" s="376"/>
      <c r="AG8" s="376"/>
      <c r="AH8" s="377"/>
    </row>
    <row r="9" spans="1:34" ht="30" customHeight="1" x14ac:dyDescent="0.15">
      <c r="A9" s="111"/>
      <c r="B9" s="111"/>
      <c r="C9" s="111"/>
      <c r="D9" s="111"/>
      <c r="E9" s="111"/>
      <c r="F9" s="111"/>
      <c r="G9" s="111"/>
      <c r="AC9" s="98" t="s">
        <v>182</v>
      </c>
    </row>
    <row r="10" spans="1:34" ht="30" customHeight="1" thickBot="1" x14ac:dyDescent="0.2">
      <c r="A10" s="98">
        <v>2025</v>
      </c>
      <c r="B10" s="98" t="s">
        <v>136</v>
      </c>
      <c r="C10" s="98">
        <v>7</v>
      </c>
      <c r="D10" s="98" t="s">
        <v>137</v>
      </c>
      <c r="E10" s="380">
        <f>DATE(A10,C10,1)</f>
        <v>45839</v>
      </c>
      <c r="F10" s="380"/>
      <c r="I10" s="98">
        <v>2025</v>
      </c>
      <c r="J10" s="98" t="s">
        <v>136</v>
      </c>
      <c r="K10" s="98">
        <v>8</v>
      </c>
      <c r="L10" s="98" t="s">
        <v>137</v>
      </c>
      <c r="M10" s="380">
        <f>DATE(I10,K10,1)</f>
        <v>45870</v>
      </c>
      <c r="N10" s="380"/>
      <c r="Q10" s="98">
        <v>2025</v>
      </c>
      <c r="R10" s="98" t="s">
        <v>136</v>
      </c>
      <c r="S10" s="98">
        <v>9</v>
      </c>
      <c r="T10" s="98" t="s">
        <v>137</v>
      </c>
      <c r="U10" s="380">
        <f>DATE(Q10,S10,1)</f>
        <v>45901</v>
      </c>
      <c r="V10" s="380"/>
      <c r="Z10" s="379" t="s">
        <v>183</v>
      </c>
      <c r="AA10" s="379"/>
      <c r="AB10" s="379"/>
      <c r="AC10" s="156" t="s">
        <v>180</v>
      </c>
    </row>
    <row r="11" spans="1:34" ht="30" customHeight="1" x14ac:dyDescent="0.15">
      <c r="A11" s="99" t="s">
        <v>101</v>
      </c>
      <c r="B11" s="100" t="s">
        <v>90</v>
      </c>
      <c r="C11" s="100" t="s">
        <v>138</v>
      </c>
      <c r="D11" s="100" t="s">
        <v>139</v>
      </c>
      <c r="E11" s="100" t="s">
        <v>140</v>
      </c>
      <c r="F11" s="100" t="s">
        <v>141</v>
      </c>
      <c r="G11" s="101" t="s">
        <v>142</v>
      </c>
      <c r="I11" s="99" t="s">
        <v>101</v>
      </c>
      <c r="J11" s="100" t="s">
        <v>90</v>
      </c>
      <c r="K11" s="100" t="s">
        <v>138</v>
      </c>
      <c r="L11" s="100" t="s">
        <v>139</v>
      </c>
      <c r="M11" s="100" t="s">
        <v>140</v>
      </c>
      <c r="N11" s="100" t="s">
        <v>141</v>
      </c>
      <c r="O11" s="101" t="s">
        <v>142</v>
      </c>
      <c r="Q11" s="99" t="s">
        <v>101</v>
      </c>
      <c r="R11" s="100" t="s">
        <v>90</v>
      </c>
      <c r="S11" s="100" t="s">
        <v>138</v>
      </c>
      <c r="T11" s="100" t="s">
        <v>139</v>
      </c>
      <c r="U11" s="100" t="s">
        <v>140</v>
      </c>
      <c r="V11" s="100" t="s">
        <v>141</v>
      </c>
      <c r="W11" s="101" t="s">
        <v>142</v>
      </c>
      <c r="AC11" s="156" t="s">
        <v>185</v>
      </c>
    </row>
    <row r="12" spans="1:34" ht="30" customHeight="1" x14ac:dyDescent="0.15">
      <c r="A12" s="102">
        <f>E10-WEEKDAY(E10)+1</f>
        <v>45837</v>
      </c>
      <c r="B12" s="103">
        <f>A12+1</f>
        <v>45838</v>
      </c>
      <c r="C12" s="103">
        <f t="shared" ref="C12:G17" si="9">B12+1</f>
        <v>45839</v>
      </c>
      <c r="D12" s="103">
        <f t="shared" si="9"/>
        <v>45840</v>
      </c>
      <c r="E12" s="103">
        <f t="shared" si="9"/>
        <v>45841</v>
      </c>
      <c r="F12" s="103">
        <f t="shared" si="9"/>
        <v>45842</v>
      </c>
      <c r="G12" s="104">
        <f t="shared" si="9"/>
        <v>45843</v>
      </c>
      <c r="I12" s="102">
        <f>M10-WEEKDAY(M10)+1</f>
        <v>45865</v>
      </c>
      <c r="J12" s="103">
        <f>I12+1</f>
        <v>45866</v>
      </c>
      <c r="K12" s="103">
        <f t="shared" ref="K12:O17" si="10">J12+1</f>
        <v>45867</v>
      </c>
      <c r="L12" s="103">
        <f t="shared" si="10"/>
        <v>45868</v>
      </c>
      <c r="M12" s="103">
        <f t="shared" si="10"/>
        <v>45869</v>
      </c>
      <c r="N12" s="103">
        <f t="shared" si="10"/>
        <v>45870</v>
      </c>
      <c r="O12" s="104">
        <f t="shared" si="10"/>
        <v>45871</v>
      </c>
      <c r="Q12" s="102">
        <f>U10-WEEKDAY(U10)+1</f>
        <v>45900</v>
      </c>
      <c r="R12" s="103">
        <f>Q12+1</f>
        <v>45901</v>
      </c>
      <c r="S12" s="103">
        <f t="shared" ref="S12:W17" si="11">R12+1</f>
        <v>45902</v>
      </c>
      <c r="T12" s="103">
        <f t="shared" si="11"/>
        <v>45903</v>
      </c>
      <c r="U12" s="103">
        <f t="shared" si="11"/>
        <v>45904</v>
      </c>
      <c r="V12" s="103">
        <f t="shared" si="11"/>
        <v>45905</v>
      </c>
      <c r="W12" s="104">
        <f t="shared" si="11"/>
        <v>45906</v>
      </c>
      <c r="AA12" s="156"/>
    </row>
    <row r="13" spans="1:34" ht="30" customHeight="1" x14ac:dyDescent="0.15">
      <c r="A13" s="105">
        <f>G12+1</f>
        <v>45844</v>
      </c>
      <c r="B13" s="106">
        <f>A13+1</f>
        <v>45845</v>
      </c>
      <c r="C13" s="106">
        <f t="shared" si="9"/>
        <v>45846</v>
      </c>
      <c r="D13" s="106">
        <f t="shared" si="9"/>
        <v>45847</v>
      </c>
      <c r="E13" s="106">
        <f t="shared" si="9"/>
        <v>45848</v>
      </c>
      <c r="F13" s="106">
        <f t="shared" si="9"/>
        <v>45849</v>
      </c>
      <c r="G13" s="107">
        <f t="shared" si="9"/>
        <v>45850</v>
      </c>
      <c r="I13" s="105">
        <f>O12+1</f>
        <v>45872</v>
      </c>
      <c r="J13" s="106">
        <f>I13+1</f>
        <v>45873</v>
      </c>
      <c r="K13" s="106">
        <f t="shared" si="10"/>
        <v>45874</v>
      </c>
      <c r="L13" s="106">
        <f t="shared" si="10"/>
        <v>45875</v>
      </c>
      <c r="M13" s="106">
        <f t="shared" si="10"/>
        <v>45876</v>
      </c>
      <c r="N13" s="106">
        <f t="shared" si="10"/>
        <v>45877</v>
      </c>
      <c r="O13" s="107">
        <f t="shared" si="10"/>
        <v>45878</v>
      </c>
      <c r="Q13" s="105">
        <f>W12+1</f>
        <v>45907</v>
      </c>
      <c r="R13" s="106">
        <f>Q13+1</f>
        <v>45908</v>
      </c>
      <c r="S13" s="106">
        <f t="shared" si="11"/>
        <v>45909</v>
      </c>
      <c r="T13" s="106">
        <f t="shared" si="11"/>
        <v>45910</v>
      </c>
      <c r="U13" s="106">
        <f t="shared" si="11"/>
        <v>45911</v>
      </c>
      <c r="V13" s="106">
        <f t="shared" si="11"/>
        <v>45912</v>
      </c>
      <c r="W13" s="107">
        <f t="shared" si="11"/>
        <v>45913</v>
      </c>
      <c r="AA13" s="156"/>
      <c r="AC13" s="98" t="s">
        <v>181</v>
      </c>
    </row>
    <row r="14" spans="1:34" ht="30" customHeight="1" x14ac:dyDescent="0.15">
      <c r="A14" s="105">
        <f t="shared" ref="A14:A17" si="12">G13+1</f>
        <v>45851</v>
      </c>
      <c r="B14" s="106">
        <f t="shared" ref="B14:B17" si="13">A14+1</f>
        <v>45852</v>
      </c>
      <c r="C14" s="106">
        <f t="shared" si="9"/>
        <v>45853</v>
      </c>
      <c r="D14" s="106">
        <f t="shared" si="9"/>
        <v>45854</v>
      </c>
      <c r="E14" s="106">
        <f t="shared" si="9"/>
        <v>45855</v>
      </c>
      <c r="F14" s="106">
        <f t="shared" si="9"/>
        <v>45856</v>
      </c>
      <c r="G14" s="107">
        <f t="shared" si="9"/>
        <v>45857</v>
      </c>
      <c r="I14" s="105">
        <f t="shared" ref="I14:I17" si="14">O13+1</f>
        <v>45879</v>
      </c>
      <c r="J14" s="106">
        <f t="shared" ref="J14:J17" si="15">I14+1</f>
        <v>45880</v>
      </c>
      <c r="K14" s="106">
        <f t="shared" si="10"/>
        <v>45881</v>
      </c>
      <c r="L14" s="106">
        <f t="shared" si="10"/>
        <v>45882</v>
      </c>
      <c r="M14" s="106">
        <f t="shared" si="10"/>
        <v>45883</v>
      </c>
      <c r="N14" s="106">
        <f t="shared" si="10"/>
        <v>45884</v>
      </c>
      <c r="O14" s="107">
        <f t="shared" si="10"/>
        <v>45885</v>
      </c>
      <c r="Q14" s="105">
        <f t="shared" ref="Q14:Q17" si="16">W13+1</f>
        <v>45914</v>
      </c>
      <c r="R14" s="106">
        <f t="shared" ref="R14:R17" si="17">Q14+1</f>
        <v>45915</v>
      </c>
      <c r="S14" s="106">
        <f t="shared" si="11"/>
        <v>45916</v>
      </c>
      <c r="T14" s="106">
        <f t="shared" si="11"/>
        <v>45917</v>
      </c>
      <c r="U14" s="106">
        <f t="shared" si="11"/>
        <v>45918</v>
      </c>
      <c r="V14" s="106">
        <f t="shared" si="11"/>
        <v>45919</v>
      </c>
      <c r="W14" s="107">
        <f t="shared" si="11"/>
        <v>45920</v>
      </c>
      <c r="Z14" s="379" t="s">
        <v>183</v>
      </c>
      <c r="AA14" s="379"/>
      <c r="AB14" s="379"/>
      <c r="AC14" s="159" t="s">
        <v>178</v>
      </c>
    </row>
    <row r="15" spans="1:34" ht="30" customHeight="1" x14ac:dyDescent="0.15">
      <c r="A15" s="105">
        <f t="shared" si="12"/>
        <v>45858</v>
      </c>
      <c r="B15" s="106">
        <f t="shared" si="13"/>
        <v>45859</v>
      </c>
      <c r="C15" s="106">
        <f t="shared" si="9"/>
        <v>45860</v>
      </c>
      <c r="D15" s="106">
        <f t="shared" si="9"/>
        <v>45861</v>
      </c>
      <c r="E15" s="106">
        <f t="shared" si="9"/>
        <v>45862</v>
      </c>
      <c r="F15" s="106">
        <f t="shared" si="9"/>
        <v>45863</v>
      </c>
      <c r="G15" s="107">
        <f t="shared" si="9"/>
        <v>45864</v>
      </c>
      <c r="I15" s="105">
        <f t="shared" si="14"/>
        <v>45886</v>
      </c>
      <c r="J15" s="106">
        <f t="shared" si="15"/>
        <v>45887</v>
      </c>
      <c r="K15" s="106">
        <f t="shared" si="10"/>
        <v>45888</v>
      </c>
      <c r="L15" s="106">
        <f t="shared" si="10"/>
        <v>45889</v>
      </c>
      <c r="M15" s="106">
        <f t="shared" si="10"/>
        <v>45890</v>
      </c>
      <c r="N15" s="106">
        <f t="shared" si="10"/>
        <v>45891</v>
      </c>
      <c r="O15" s="107">
        <f t="shared" si="10"/>
        <v>45892</v>
      </c>
      <c r="Q15" s="105">
        <f t="shared" si="16"/>
        <v>45921</v>
      </c>
      <c r="R15" s="106">
        <f t="shared" si="17"/>
        <v>45922</v>
      </c>
      <c r="S15" s="106">
        <f t="shared" si="11"/>
        <v>45923</v>
      </c>
      <c r="T15" s="106">
        <f t="shared" si="11"/>
        <v>45924</v>
      </c>
      <c r="U15" s="106">
        <f t="shared" si="11"/>
        <v>45925</v>
      </c>
      <c r="V15" s="106">
        <f t="shared" si="11"/>
        <v>45926</v>
      </c>
      <c r="W15" s="107">
        <f t="shared" si="11"/>
        <v>45927</v>
      </c>
      <c r="AC15" s="159" t="s">
        <v>184</v>
      </c>
    </row>
    <row r="16" spans="1:34" ht="30" customHeight="1" x14ac:dyDescent="0.15">
      <c r="A16" s="105">
        <f t="shared" si="12"/>
        <v>45865</v>
      </c>
      <c r="B16" s="106">
        <f t="shared" si="13"/>
        <v>45866</v>
      </c>
      <c r="C16" s="106">
        <f t="shared" si="9"/>
        <v>45867</v>
      </c>
      <c r="D16" s="106">
        <f t="shared" si="9"/>
        <v>45868</v>
      </c>
      <c r="E16" s="106">
        <f t="shared" si="9"/>
        <v>45869</v>
      </c>
      <c r="F16" s="106">
        <f t="shared" si="9"/>
        <v>45870</v>
      </c>
      <c r="G16" s="107">
        <f t="shared" si="9"/>
        <v>45871</v>
      </c>
      <c r="I16" s="105">
        <f t="shared" si="14"/>
        <v>45893</v>
      </c>
      <c r="J16" s="106">
        <f t="shared" si="15"/>
        <v>45894</v>
      </c>
      <c r="K16" s="106">
        <f t="shared" si="10"/>
        <v>45895</v>
      </c>
      <c r="L16" s="106">
        <f t="shared" si="10"/>
        <v>45896</v>
      </c>
      <c r="M16" s="106">
        <f t="shared" si="10"/>
        <v>45897</v>
      </c>
      <c r="N16" s="106">
        <f t="shared" si="10"/>
        <v>45898</v>
      </c>
      <c r="O16" s="107">
        <f t="shared" si="10"/>
        <v>45899</v>
      </c>
      <c r="Q16" s="105">
        <f t="shared" si="16"/>
        <v>45928</v>
      </c>
      <c r="R16" s="106">
        <f t="shared" si="17"/>
        <v>45929</v>
      </c>
      <c r="S16" s="106">
        <f t="shared" si="11"/>
        <v>45930</v>
      </c>
      <c r="T16" s="106">
        <f t="shared" si="11"/>
        <v>45931</v>
      </c>
      <c r="U16" s="106">
        <f t="shared" si="11"/>
        <v>45932</v>
      </c>
      <c r="V16" s="106">
        <f t="shared" si="11"/>
        <v>45933</v>
      </c>
      <c r="W16" s="107">
        <f t="shared" si="11"/>
        <v>45934</v>
      </c>
    </row>
    <row r="17" spans="1:37" ht="30" customHeight="1" thickBot="1" x14ac:dyDescent="0.2">
      <c r="A17" s="108">
        <f t="shared" si="12"/>
        <v>45872</v>
      </c>
      <c r="B17" s="109">
        <f t="shared" si="13"/>
        <v>45873</v>
      </c>
      <c r="C17" s="109">
        <f t="shared" si="9"/>
        <v>45874</v>
      </c>
      <c r="D17" s="109">
        <f t="shared" si="9"/>
        <v>45875</v>
      </c>
      <c r="E17" s="109">
        <f t="shared" si="9"/>
        <v>45876</v>
      </c>
      <c r="F17" s="109">
        <f t="shared" si="9"/>
        <v>45877</v>
      </c>
      <c r="G17" s="110">
        <f t="shared" si="9"/>
        <v>45878</v>
      </c>
      <c r="I17" s="108">
        <f t="shared" si="14"/>
        <v>45900</v>
      </c>
      <c r="J17" s="109">
        <f t="shared" si="15"/>
        <v>45901</v>
      </c>
      <c r="K17" s="109">
        <f t="shared" si="10"/>
        <v>45902</v>
      </c>
      <c r="L17" s="109">
        <f t="shared" si="10"/>
        <v>45903</v>
      </c>
      <c r="M17" s="109">
        <f t="shared" si="10"/>
        <v>45904</v>
      </c>
      <c r="N17" s="109">
        <f t="shared" si="10"/>
        <v>45905</v>
      </c>
      <c r="O17" s="110">
        <f t="shared" si="10"/>
        <v>45906</v>
      </c>
      <c r="Q17" s="108">
        <f t="shared" si="16"/>
        <v>45935</v>
      </c>
      <c r="R17" s="109">
        <f t="shared" si="17"/>
        <v>45936</v>
      </c>
      <c r="S17" s="109">
        <f t="shared" si="11"/>
        <v>45937</v>
      </c>
      <c r="T17" s="109">
        <f t="shared" si="11"/>
        <v>45938</v>
      </c>
      <c r="U17" s="109">
        <f t="shared" si="11"/>
        <v>45939</v>
      </c>
      <c r="V17" s="109">
        <f t="shared" si="11"/>
        <v>45940</v>
      </c>
      <c r="W17" s="110">
        <f t="shared" si="11"/>
        <v>45941</v>
      </c>
      <c r="AA17" s="158"/>
    </row>
    <row r="18" spans="1:37" ht="30" customHeight="1" x14ac:dyDescent="0.15"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</row>
    <row r="19" spans="1:37" s="170" customFormat="1" ht="30" customHeight="1" thickBot="1" x14ac:dyDescent="0.2">
      <c r="A19" s="170">
        <v>2025</v>
      </c>
      <c r="B19" s="170" t="s">
        <v>136</v>
      </c>
      <c r="C19" s="170">
        <v>10</v>
      </c>
      <c r="D19" s="170" t="s">
        <v>137</v>
      </c>
      <c r="E19" s="378">
        <f>DATE(A19,C19,1)</f>
        <v>45931</v>
      </c>
      <c r="F19" s="378"/>
      <c r="I19" s="171">
        <v>2025</v>
      </c>
      <c r="J19" s="170" t="s">
        <v>136</v>
      </c>
      <c r="K19" s="170">
        <v>11</v>
      </c>
      <c r="L19" s="170" t="s">
        <v>137</v>
      </c>
      <c r="M19" s="378">
        <f>DATE(I19,K19,1)</f>
        <v>45962</v>
      </c>
      <c r="N19" s="378"/>
      <c r="Q19" s="170">
        <v>2025</v>
      </c>
      <c r="R19" s="170" t="s">
        <v>136</v>
      </c>
      <c r="S19" s="170">
        <v>12</v>
      </c>
      <c r="T19" s="170" t="s">
        <v>137</v>
      </c>
      <c r="U19" s="378">
        <f>DATE(Q19,S19,1)</f>
        <v>45992</v>
      </c>
      <c r="V19" s="378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</row>
    <row r="20" spans="1:37" ht="30" customHeight="1" x14ac:dyDescent="0.15">
      <c r="A20" s="99" t="s">
        <v>101</v>
      </c>
      <c r="B20" s="100" t="s">
        <v>90</v>
      </c>
      <c r="C20" s="100" t="s">
        <v>138</v>
      </c>
      <c r="D20" s="100" t="s">
        <v>139</v>
      </c>
      <c r="E20" s="100" t="s">
        <v>140</v>
      </c>
      <c r="F20" s="100" t="s">
        <v>141</v>
      </c>
      <c r="G20" s="101" t="s">
        <v>142</v>
      </c>
      <c r="I20" s="99" t="s">
        <v>101</v>
      </c>
      <c r="J20" s="100" t="s">
        <v>90</v>
      </c>
      <c r="K20" s="100" t="s">
        <v>138</v>
      </c>
      <c r="L20" s="100" t="s">
        <v>139</v>
      </c>
      <c r="M20" s="100" t="s">
        <v>140</v>
      </c>
      <c r="N20" s="100" t="s">
        <v>141</v>
      </c>
      <c r="O20" s="101" t="s">
        <v>142</v>
      </c>
      <c r="Q20" s="99" t="s">
        <v>101</v>
      </c>
      <c r="R20" s="100" t="s">
        <v>90</v>
      </c>
      <c r="S20" s="100" t="s">
        <v>138</v>
      </c>
      <c r="T20" s="100" t="s">
        <v>139</v>
      </c>
      <c r="U20" s="100" t="s">
        <v>140</v>
      </c>
      <c r="V20" s="100" t="s">
        <v>141</v>
      </c>
      <c r="W20" s="101" t="s">
        <v>142</v>
      </c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</row>
    <row r="21" spans="1:37" ht="30" customHeight="1" x14ac:dyDescent="0.15">
      <c r="A21" s="102">
        <f>E19-WEEKDAY(E19)+1</f>
        <v>45928</v>
      </c>
      <c r="B21" s="103">
        <f>A21+1</f>
        <v>45929</v>
      </c>
      <c r="C21" s="103">
        <f t="shared" ref="C21:G26" si="18">B21+1</f>
        <v>45930</v>
      </c>
      <c r="D21" s="103">
        <f t="shared" si="18"/>
        <v>45931</v>
      </c>
      <c r="E21" s="103">
        <f t="shared" si="18"/>
        <v>45932</v>
      </c>
      <c r="F21" s="103">
        <f t="shared" si="18"/>
        <v>45933</v>
      </c>
      <c r="G21" s="104">
        <f t="shared" si="18"/>
        <v>45934</v>
      </c>
      <c r="I21" s="102">
        <f>M19-WEEKDAY(M19)+1</f>
        <v>45956</v>
      </c>
      <c r="J21" s="103">
        <f>I21+1</f>
        <v>45957</v>
      </c>
      <c r="K21" s="103">
        <f t="shared" ref="K21:O26" si="19">J21+1</f>
        <v>45958</v>
      </c>
      <c r="L21" s="103">
        <f t="shared" si="19"/>
        <v>45959</v>
      </c>
      <c r="M21" s="103">
        <f t="shared" si="19"/>
        <v>45960</v>
      </c>
      <c r="N21" s="103">
        <f t="shared" si="19"/>
        <v>45961</v>
      </c>
      <c r="O21" s="104">
        <f t="shared" si="19"/>
        <v>45962</v>
      </c>
      <c r="Q21" s="102">
        <f>U19-WEEKDAY(U19)+1</f>
        <v>45991</v>
      </c>
      <c r="R21" s="103">
        <f>Q21+1</f>
        <v>45992</v>
      </c>
      <c r="S21" s="103">
        <f t="shared" ref="S21:W26" si="20">R21+1</f>
        <v>45993</v>
      </c>
      <c r="T21" s="103">
        <f t="shared" si="20"/>
        <v>45994</v>
      </c>
      <c r="U21" s="103">
        <f t="shared" si="20"/>
        <v>45995</v>
      </c>
      <c r="V21" s="103">
        <f t="shared" si="20"/>
        <v>45996</v>
      </c>
      <c r="W21" s="104">
        <f t="shared" si="20"/>
        <v>45997</v>
      </c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</row>
    <row r="22" spans="1:37" ht="30" customHeight="1" x14ac:dyDescent="0.15">
      <c r="A22" s="105">
        <f>G21+1</f>
        <v>45935</v>
      </c>
      <c r="B22" s="106">
        <f>A22+1</f>
        <v>45936</v>
      </c>
      <c r="C22" s="106">
        <f t="shared" si="18"/>
        <v>45937</v>
      </c>
      <c r="D22" s="106">
        <f t="shared" si="18"/>
        <v>45938</v>
      </c>
      <c r="E22" s="106">
        <f t="shared" si="18"/>
        <v>45939</v>
      </c>
      <c r="F22" s="106">
        <f t="shared" si="18"/>
        <v>45940</v>
      </c>
      <c r="G22" s="107">
        <f t="shared" si="18"/>
        <v>45941</v>
      </c>
      <c r="I22" s="105">
        <f>O21+1</f>
        <v>45963</v>
      </c>
      <c r="J22" s="106">
        <f>I22+1</f>
        <v>45964</v>
      </c>
      <c r="K22" s="106">
        <f t="shared" si="19"/>
        <v>45965</v>
      </c>
      <c r="L22" s="106">
        <f t="shared" si="19"/>
        <v>45966</v>
      </c>
      <c r="M22" s="106">
        <f t="shared" si="19"/>
        <v>45967</v>
      </c>
      <c r="N22" s="106">
        <f t="shared" si="19"/>
        <v>45968</v>
      </c>
      <c r="O22" s="107">
        <f t="shared" si="19"/>
        <v>45969</v>
      </c>
      <c r="Q22" s="105">
        <f>W21+1</f>
        <v>45998</v>
      </c>
      <c r="R22" s="106">
        <f>Q22+1</f>
        <v>45999</v>
      </c>
      <c r="S22" s="106">
        <f t="shared" si="20"/>
        <v>46000</v>
      </c>
      <c r="T22" s="106">
        <f t="shared" si="20"/>
        <v>46001</v>
      </c>
      <c r="U22" s="106">
        <f t="shared" si="20"/>
        <v>46002</v>
      </c>
      <c r="V22" s="106">
        <f t="shared" si="20"/>
        <v>46003</v>
      </c>
      <c r="W22" s="107">
        <f t="shared" si="20"/>
        <v>46004</v>
      </c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</row>
    <row r="23" spans="1:37" ht="30" customHeight="1" x14ac:dyDescent="0.15">
      <c r="A23" s="105">
        <f t="shared" ref="A23:A26" si="21">G22+1</f>
        <v>45942</v>
      </c>
      <c r="B23" s="106">
        <f t="shared" ref="B23:B26" si="22">A23+1</f>
        <v>45943</v>
      </c>
      <c r="C23" s="106">
        <f t="shared" si="18"/>
        <v>45944</v>
      </c>
      <c r="D23" s="106">
        <f t="shared" si="18"/>
        <v>45945</v>
      </c>
      <c r="E23" s="106">
        <f t="shared" si="18"/>
        <v>45946</v>
      </c>
      <c r="F23" s="106">
        <f t="shared" si="18"/>
        <v>45947</v>
      </c>
      <c r="G23" s="107">
        <f t="shared" si="18"/>
        <v>45948</v>
      </c>
      <c r="I23" s="105">
        <f t="shared" ref="I23:I26" si="23">O22+1</f>
        <v>45970</v>
      </c>
      <c r="J23" s="106">
        <f t="shared" ref="J23:J26" si="24">I23+1</f>
        <v>45971</v>
      </c>
      <c r="K23" s="106">
        <f t="shared" si="19"/>
        <v>45972</v>
      </c>
      <c r="L23" s="106">
        <f t="shared" si="19"/>
        <v>45973</v>
      </c>
      <c r="M23" s="106">
        <f t="shared" si="19"/>
        <v>45974</v>
      </c>
      <c r="N23" s="106">
        <f t="shared" si="19"/>
        <v>45975</v>
      </c>
      <c r="O23" s="107">
        <f t="shared" si="19"/>
        <v>45976</v>
      </c>
      <c r="Q23" s="105">
        <f t="shared" ref="Q23:Q26" si="25">W22+1</f>
        <v>46005</v>
      </c>
      <c r="R23" s="106">
        <f t="shared" ref="R23:R26" si="26">Q23+1</f>
        <v>46006</v>
      </c>
      <c r="S23" s="106">
        <f t="shared" si="20"/>
        <v>46007</v>
      </c>
      <c r="T23" s="106">
        <f t="shared" si="20"/>
        <v>46008</v>
      </c>
      <c r="U23" s="106">
        <f t="shared" si="20"/>
        <v>46009</v>
      </c>
      <c r="V23" s="106">
        <f t="shared" si="20"/>
        <v>46010</v>
      </c>
      <c r="W23" s="107">
        <f t="shared" si="20"/>
        <v>46011</v>
      </c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</row>
    <row r="24" spans="1:37" ht="30" customHeight="1" x14ac:dyDescent="0.15">
      <c r="A24" s="105">
        <f t="shared" si="21"/>
        <v>45949</v>
      </c>
      <c r="B24" s="106">
        <f t="shared" si="22"/>
        <v>45950</v>
      </c>
      <c r="C24" s="106">
        <f t="shared" si="18"/>
        <v>45951</v>
      </c>
      <c r="D24" s="106">
        <f t="shared" si="18"/>
        <v>45952</v>
      </c>
      <c r="E24" s="106">
        <f t="shared" si="18"/>
        <v>45953</v>
      </c>
      <c r="F24" s="106">
        <f t="shared" si="18"/>
        <v>45954</v>
      </c>
      <c r="G24" s="107">
        <f t="shared" si="18"/>
        <v>45955</v>
      </c>
      <c r="I24" s="105">
        <f t="shared" si="23"/>
        <v>45977</v>
      </c>
      <c r="J24" s="106">
        <f t="shared" si="24"/>
        <v>45978</v>
      </c>
      <c r="K24" s="106">
        <f t="shared" si="19"/>
        <v>45979</v>
      </c>
      <c r="L24" s="106">
        <f t="shared" si="19"/>
        <v>45980</v>
      </c>
      <c r="M24" s="106">
        <f t="shared" si="19"/>
        <v>45981</v>
      </c>
      <c r="N24" s="106">
        <f t="shared" si="19"/>
        <v>45982</v>
      </c>
      <c r="O24" s="107">
        <f t="shared" si="19"/>
        <v>45983</v>
      </c>
      <c r="Q24" s="105">
        <f t="shared" si="25"/>
        <v>46012</v>
      </c>
      <c r="R24" s="106">
        <f t="shared" si="26"/>
        <v>46013</v>
      </c>
      <c r="S24" s="106">
        <f t="shared" si="20"/>
        <v>46014</v>
      </c>
      <c r="T24" s="106">
        <f t="shared" si="20"/>
        <v>46015</v>
      </c>
      <c r="U24" s="106">
        <f t="shared" si="20"/>
        <v>46016</v>
      </c>
      <c r="V24" s="106">
        <f t="shared" si="20"/>
        <v>46017</v>
      </c>
      <c r="W24" s="107">
        <f t="shared" si="20"/>
        <v>46018</v>
      </c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</row>
    <row r="25" spans="1:37" ht="30" customHeight="1" x14ac:dyDescent="0.15">
      <c r="A25" s="105">
        <f t="shared" si="21"/>
        <v>45956</v>
      </c>
      <c r="B25" s="106">
        <f t="shared" si="22"/>
        <v>45957</v>
      </c>
      <c r="C25" s="106">
        <f t="shared" si="18"/>
        <v>45958</v>
      </c>
      <c r="D25" s="106">
        <f t="shared" si="18"/>
        <v>45959</v>
      </c>
      <c r="E25" s="106">
        <f t="shared" si="18"/>
        <v>45960</v>
      </c>
      <c r="F25" s="106">
        <f t="shared" si="18"/>
        <v>45961</v>
      </c>
      <c r="G25" s="107">
        <f t="shared" si="18"/>
        <v>45962</v>
      </c>
      <c r="I25" s="105">
        <f t="shared" si="23"/>
        <v>45984</v>
      </c>
      <c r="J25" s="106">
        <f t="shared" si="24"/>
        <v>45985</v>
      </c>
      <c r="K25" s="106">
        <f t="shared" si="19"/>
        <v>45986</v>
      </c>
      <c r="L25" s="106">
        <f t="shared" si="19"/>
        <v>45987</v>
      </c>
      <c r="M25" s="106">
        <f t="shared" si="19"/>
        <v>45988</v>
      </c>
      <c r="N25" s="106">
        <f t="shared" si="19"/>
        <v>45989</v>
      </c>
      <c r="O25" s="107">
        <f t="shared" si="19"/>
        <v>45990</v>
      </c>
      <c r="Q25" s="105">
        <f t="shared" si="25"/>
        <v>46019</v>
      </c>
      <c r="R25" s="106">
        <f t="shared" si="26"/>
        <v>46020</v>
      </c>
      <c r="S25" s="106">
        <f t="shared" si="20"/>
        <v>46021</v>
      </c>
      <c r="T25" s="106">
        <f t="shared" si="20"/>
        <v>46022</v>
      </c>
      <c r="U25" s="106">
        <f t="shared" si="20"/>
        <v>46023</v>
      </c>
      <c r="V25" s="106">
        <f t="shared" si="20"/>
        <v>46024</v>
      </c>
      <c r="W25" s="107">
        <f t="shared" si="20"/>
        <v>46025</v>
      </c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</row>
    <row r="26" spans="1:37" ht="30" customHeight="1" thickBot="1" x14ac:dyDescent="0.2">
      <c r="A26" s="108">
        <f t="shared" si="21"/>
        <v>45963</v>
      </c>
      <c r="B26" s="109">
        <f t="shared" si="22"/>
        <v>45964</v>
      </c>
      <c r="C26" s="109">
        <f t="shared" si="18"/>
        <v>45965</v>
      </c>
      <c r="D26" s="109">
        <f t="shared" si="18"/>
        <v>45966</v>
      </c>
      <c r="E26" s="109">
        <f t="shared" si="18"/>
        <v>45967</v>
      </c>
      <c r="F26" s="109">
        <f t="shared" si="18"/>
        <v>45968</v>
      </c>
      <c r="G26" s="110">
        <f t="shared" si="18"/>
        <v>45969</v>
      </c>
      <c r="I26" s="108">
        <f t="shared" si="23"/>
        <v>45991</v>
      </c>
      <c r="J26" s="109">
        <f t="shared" si="24"/>
        <v>45992</v>
      </c>
      <c r="K26" s="109">
        <f t="shared" si="19"/>
        <v>45993</v>
      </c>
      <c r="L26" s="109">
        <f t="shared" si="19"/>
        <v>45994</v>
      </c>
      <c r="M26" s="109">
        <f t="shared" si="19"/>
        <v>45995</v>
      </c>
      <c r="N26" s="109">
        <f t="shared" si="19"/>
        <v>45996</v>
      </c>
      <c r="O26" s="110">
        <f t="shared" si="19"/>
        <v>45997</v>
      </c>
      <c r="Q26" s="108">
        <f t="shared" si="25"/>
        <v>46026</v>
      </c>
      <c r="R26" s="109">
        <f t="shared" si="26"/>
        <v>46027</v>
      </c>
      <c r="S26" s="109">
        <f t="shared" si="20"/>
        <v>46028</v>
      </c>
      <c r="T26" s="109">
        <f t="shared" si="20"/>
        <v>46029</v>
      </c>
      <c r="U26" s="109">
        <f t="shared" si="20"/>
        <v>46030</v>
      </c>
      <c r="V26" s="109">
        <f t="shared" si="20"/>
        <v>46031</v>
      </c>
      <c r="W26" s="110">
        <f t="shared" si="20"/>
        <v>46032</v>
      </c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</row>
    <row r="28" spans="1:37" s="170" customFormat="1" ht="30" customHeight="1" thickBot="1" x14ac:dyDescent="0.2">
      <c r="A28" s="170">
        <v>2026</v>
      </c>
      <c r="B28" s="170" t="s">
        <v>136</v>
      </c>
      <c r="C28" s="170">
        <v>1</v>
      </c>
      <c r="D28" s="170" t="s">
        <v>137</v>
      </c>
      <c r="E28" s="378">
        <f>DATE(A28,C28,1)</f>
        <v>46023</v>
      </c>
      <c r="F28" s="378"/>
      <c r="I28" s="170">
        <v>2026</v>
      </c>
      <c r="J28" s="170" t="s">
        <v>136</v>
      </c>
      <c r="K28" s="170">
        <v>2</v>
      </c>
      <c r="L28" s="170" t="s">
        <v>137</v>
      </c>
      <c r="M28" s="378">
        <f>DATE(I28,K28,1)</f>
        <v>46054</v>
      </c>
      <c r="N28" s="378"/>
      <c r="Q28" s="170">
        <v>2026</v>
      </c>
      <c r="R28" s="170" t="s">
        <v>136</v>
      </c>
      <c r="S28" s="170">
        <v>3</v>
      </c>
      <c r="T28" s="170" t="s">
        <v>137</v>
      </c>
      <c r="U28" s="378">
        <f>DATE(Q28,S28,1)</f>
        <v>46082</v>
      </c>
      <c r="V28" s="378"/>
    </row>
    <row r="29" spans="1:37" ht="30" customHeight="1" x14ac:dyDescent="0.15">
      <c r="A29" s="99" t="s">
        <v>101</v>
      </c>
      <c r="B29" s="100" t="s">
        <v>90</v>
      </c>
      <c r="C29" s="100" t="s">
        <v>138</v>
      </c>
      <c r="D29" s="100" t="s">
        <v>139</v>
      </c>
      <c r="E29" s="100" t="s">
        <v>140</v>
      </c>
      <c r="F29" s="100" t="s">
        <v>141</v>
      </c>
      <c r="G29" s="101" t="s">
        <v>142</v>
      </c>
      <c r="I29" s="99" t="s">
        <v>101</v>
      </c>
      <c r="J29" s="100" t="s">
        <v>90</v>
      </c>
      <c r="K29" s="100" t="s">
        <v>138</v>
      </c>
      <c r="L29" s="100" t="s">
        <v>139</v>
      </c>
      <c r="M29" s="100" t="s">
        <v>140</v>
      </c>
      <c r="N29" s="100" t="s">
        <v>141</v>
      </c>
      <c r="O29" s="101" t="s">
        <v>142</v>
      </c>
      <c r="Q29" s="99" t="s">
        <v>101</v>
      </c>
      <c r="R29" s="100" t="s">
        <v>90</v>
      </c>
      <c r="S29" s="100" t="s">
        <v>138</v>
      </c>
      <c r="T29" s="100" t="s">
        <v>139</v>
      </c>
      <c r="U29" s="100" t="s">
        <v>140</v>
      </c>
      <c r="V29" s="100" t="s">
        <v>141</v>
      </c>
      <c r="W29" s="101" t="s">
        <v>142</v>
      </c>
    </row>
    <row r="30" spans="1:37" ht="30" customHeight="1" x14ac:dyDescent="0.15">
      <c r="A30" s="102">
        <f>E28-WEEKDAY(E28)+1</f>
        <v>46019</v>
      </c>
      <c r="B30" s="103">
        <f>A30+1</f>
        <v>46020</v>
      </c>
      <c r="C30" s="103">
        <f t="shared" ref="C30:G35" si="27">B30+1</f>
        <v>46021</v>
      </c>
      <c r="D30" s="103">
        <f t="shared" si="27"/>
        <v>46022</v>
      </c>
      <c r="E30" s="103">
        <f t="shared" si="27"/>
        <v>46023</v>
      </c>
      <c r="F30" s="103">
        <f t="shared" si="27"/>
        <v>46024</v>
      </c>
      <c r="G30" s="104">
        <f t="shared" si="27"/>
        <v>46025</v>
      </c>
      <c r="I30" s="102">
        <f>M28-WEEKDAY(M28)+1</f>
        <v>46054</v>
      </c>
      <c r="J30" s="103">
        <f>I30+1</f>
        <v>46055</v>
      </c>
      <c r="K30" s="103">
        <f t="shared" ref="K30:O35" si="28">J30+1</f>
        <v>46056</v>
      </c>
      <c r="L30" s="103">
        <f t="shared" si="28"/>
        <v>46057</v>
      </c>
      <c r="M30" s="103">
        <f t="shared" si="28"/>
        <v>46058</v>
      </c>
      <c r="N30" s="103">
        <f t="shared" si="28"/>
        <v>46059</v>
      </c>
      <c r="O30" s="104">
        <f t="shared" si="28"/>
        <v>46060</v>
      </c>
      <c r="Q30" s="102">
        <f>U28-WEEKDAY(U28)+1</f>
        <v>46082</v>
      </c>
      <c r="R30" s="103">
        <f>Q30+1</f>
        <v>46083</v>
      </c>
      <c r="S30" s="103">
        <f t="shared" ref="S30:W35" si="29">R30+1</f>
        <v>46084</v>
      </c>
      <c r="T30" s="103">
        <f t="shared" si="29"/>
        <v>46085</v>
      </c>
      <c r="U30" s="103">
        <f t="shared" si="29"/>
        <v>46086</v>
      </c>
      <c r="V30" s="103">
        <f t="shared" si="29"/>
        <v>46087</v>
      </c>
      <c r="W30" s="104">
        <f t="shared" si="29"/>
        <v>46088</v>
      </c>
    </row>
    <row r="31" spans="1:37" ht="30" customHeight="1" x14ac:dyDescent="0.15">
      <c r="A31" s="105">
        <f>G30+1</f>
        <v>46026</v>
      </c>
      <c r="B31" s="106">
        <f>A31+1</f>
        <v>46027</v>
      </c>
      <c r="C31" s="106">
        <f t="shared" si="27"/>
        <v>46028</v>
      </c>
      <c r="D31" s="106">
        <f t="shared" si="27"/>
        <v>46029</v>
      </c>
      <c r="E31" s="106">
        <f t="shared" si="27"/>
        <v>46030</v>
      </c>
      <c r="F31" s="106">
        <f t="shared" si="27"/>
        <v>46031</v>
      </c>
      <c r="G31" s="107">
        <f t="shared" si="27"/>
        <v>46032</v>
      </c>
      <c r="I31" s="105">
        <f>O30+1</f>
        <v>46061</v>
      </c>
      <c r="J31" s="106">
        <f>I31+1</f>
        <v>46062</v>
      </c>
      <c r="K31" s="106">
        <f t="shared" si="28"/>
        <v>46063</v>
      </c>
      <c r="L31" s="106">
        <f t="shared" si="28"/>
        <v>46064</v>
      </c>
      <c r="M31" s="106">
        <f t="shared" si="28"/>
        <v>46065</v>
      </c>
      <c r="N31" s="106">
        <f t="shared" si="28"/>
        <v>46066</v>
      </c>
      <c r="O31" s="107">
        <f t="shared" si="28"/>
        <v>46067</v>
      </c>
      <c r="Q31" s="105">
        <f>W30+1</f>
        <v>46089</v>
      </c>
      <c r="R31" s="106">
        <f>Q31+1</f>
        <v>46090</v>
      </c>
      <c r="S31" s="106">
        <f t="shared" si="29"/>
        <v>46091</v>
      </c>
      <c r="T31" s="106">
        <f t="shared" si="29"/>
        <v>46092</v>
      </c>
      <c r="U31" s="106">
        <f t="shared" si="29"/>
        <v>46093</v>
      </c>
      <c r="V31" s="106">
        <f t="shared" si="29"/>
        <v>46094</v>
      </c>
      <c r="W31" s="107">
        <f t="shared" si="29"/>
        <v>46095</v>
      </c>
    </row>
    <row r="32" spans="1:37" ht="30" customHeight="1" x14ac:dyDescent="0.15">
      <c r="A32" s="105">
        <f t="shared" ref="A32:A35" si="30">G31+1</f>
        <v>46033</v>
      </c>
      <c r="B32" s="106">
        <f t="shared" ref="B32:B35" si="31">A32+1</f>
        <v>46034</v>
      </c>
      <c r="C32" s="106">
        <f t="shared" si="27"/>
        <v>46035</v>
      </c>
      <c r="D32" s="106">
        <f t="shared" si="27"/>
        <v>46036</v>
      </c>
      <c r="E32" s="106">
        <f t="shared" si="27"/>
        <v>46037</v>
      </c>
      <c r="F32" s="106">
        <f t="shared" si="27"/>
        <v>46038</v>
      </c>
      <c r="G32" s="107">
        <f t="shared" si="27"/>
        <v>46039</v>
      </c>
      <c r="I32" s="105">
        <f t="shared" ref="I32:I35" si="32">O31+1</f>
        <v>46068</v>
      </c>
      <c r="J32" s="106">
        <f t="shared" ref="J32:J35" si="33">I32+1</f>
        <v>46069</v>
      </c>
      <c r="K32" s="106">
        <f t="shared" si="28"/>
        <v>46070</v>
      </c>
      <c r="L32" s="106">
        <f t="shared" si="28"/>
        <v>46071</v>
      </c>
      <c r="M32" s="106">
        <f t="shared" si="28"/>
        <v>46072</v>
      </c>
      <c r="N32" s="106">
        <f t="shared" si="28"/>
        <v>46073</v>
      </c>
      <c r="O32" s="107">
        <f t="shared" si="28"/>
        <v>46074</v>
      </c>
      <c r="Q32" s="105">
        <f t="shared" ref="Q32:Q35" si="34">W31+1</f>
        <v>46096</v>
      </c>
      <c r="R32" s="106">
        <f t="shared" ref="R32:R35" si="35">Q32+1</f>
        <v>46097</v>
      </c>
      <c r="S32" s="106">
        <f t="shared" si="29"/>
        <v>46098</v>
      </c>
      <c r="T32" s="106">
        <f t="shared" si="29"/>
        <v>46099</v>
      </c>
      <c r="U32" s="106">
        <f t="shared" si="29"/>
        <v>46100</v>
      </c>
      <c r="V32" s="106">
        <f t="shared" si="29"/>
        <v>46101</v>
      </c>
      <c r="W32" s="107">
        <f t="shared" si="29"/>
        <v>46102</v>
      </c>
    </row>
    <row r="33" spans="1:23" ht="30" customHeight="1" x14ac:dyDescent="0.15">
      <c r="A33" s="105">
        <f t="shared" si="30"/>
        <v>46040</v>
      </c>
      <c r="B33" s="106">
        <f t="shared" si="31"/>
        <v>46041</v>
      </c>
      <c r="C33" s="106">
        <f t="shared" si="27"/>
        <v>46042</v>
      </c>
      <c r="D33" s="106">
        <f t="shared" si="27"/>
        <v>46043</v>
      </c>
      <c r="E33" s="106">
        <f t="shared" si="27"/>
        <v>46044</v>
      </c>
      <c r="F33" s="106">
        <f t="shared" si="27"/>
        <v>46045</v>
      </c>
      <c r="G33" s="107">
        <f t="shared" si="27"/>
        <v>46046</v>
      </c>
      <c r="I33" s="105">
        <f t="shared" si="32"/>
        <v>46075</v>
      </c>
      <c r="J33" s="106">
        <f t="shared" si="33"/>
        <v>46076</v>
      </c>
      <c r="K33" s="106">
        <f t="shared" si="28"/>
        <v>46077</v>
      </c>
      <c r="L33" s="106">
        <f t="shared" si="28"/>
        <v>46078</v>
      </c>
      <c r="M33" s="106">
        <f t="shared" si="28"/>
        <v>46079</v>
      </c>
      <c r="N33" s="106">
        <f t="shared" si="28"/>
        <v>46080</v>
      </c>
      <c r="O33" s="107">
        <f t="shared" si="28"/>
        <v>46081</v>
      </c>
      <c r="Q33" s="105">
        <f t="shared" si="34"/>
        <v>46103</v>
      </c>
      <c r="R33" s="106">
        <f t="shared" si="35"/>
        <v>46104</v>
      </c>
      <c r="S33" s="106">
        <f t="shared" si="29"/>
        <v>46105</v>
      </c>
      <c r="T33" s="106">
        <f t="shared" si="29"/>
        <v>46106</v>
      </c>
      <c r="U33" s="106">
        <f t="shared" si="29"/>
        <v>46107</v>
      </c>
      <c r="V33" s="106">
        <f t="shared" si="29"/>
        <v>46108</v>
      </c>
      <c r="W33" s="107">
        <f t="shared" si="29"/>
        <v>46109</v>
      </c>
    </row>
    <row r="34" spans="1:23" ht="30" customHeight="1" x14ac:dyDescent="0.15">
      <c r="A34" s="105">
        <f t="shared" si="30"/>
        <v>46047</v>
      </c>
      <c r="B34" s="106">
        <f t="shared" si="31"/>
        <v>46048</v>
      </c>
      <c r="C34" s="106">
        <f t="shared" si="27"/>
        <v>46049</v>
      </c>
      <c r="D34" s="106">
        <f t="shared" si="27"/>
        <v>46050</v>
      </c>
      <c r="E34" s="106">
        <f t="shared" si="27"/>
        <v>46051</v>
      </c>
      <c r="F34" s="106">
        <f t="shared" si="27"/>
        <v>46052</v>
      </c>
      <c r="G34" s="107">
        <f t="shared" si="27"/>
        <v>46053</v>
      </c>
      <c r="I34" s="105">
        <f t="shared" si="32"/>
        <v>46082</v>
      </c>
      <c r="J34" s="106">
        <f t="shared" si="33"/>
        <v>46083</v>
      </c>
      <c r="K34" s="106">
        <f t="shared" si="28"/>
        <v>46084</v>
      </c>
      <c r="L34" s="106">
        <f t="shared" si="28"/>
        <v>46085</v>
      </c>
      <c r="M34" s="106">
        <f t="shared" si="28"/>
        <v>46086</v>
      </c>
      <c r="N34" s="106">
        <f t="shared" si="28"/>
        <v>46087</v>
      </c>
      <c r="O34" s="107">
        <f t="shared" si="28"/>
        <v>46088</v>
      </c>
      <c r="Q34" s="105">
        <f t="shared" si="34"/>
        <v>46110</v>
      </c>
      <c r="R34" s="106">
        <f t="shared" si="35"/>
        <v>46111</v>
      </c>
      <c r="S34" s="106">
        <f t="shared" si="29"/>
        <v>46112</v>
      </c>
      <c r="T34" s="106">
        <f t="shared" si="29"/>
        <v>46113</v>
      </c>
      <c r="U34" s="106">
        <f t="shared" si="29"/>
        <v>46114</v>
      </c>
      <c r="V34" s="106">
        <f t="shared" si="29"/>
        <v>46115</v>
      </c>
      <c r="W34" s="107">
        <f t="shared" si="29"/>
        <v>46116</v>
      </c>
    </row>
    <row r="35" spans="1:23" ht="30" customHeight="1" thickBot="1" x14ac:dyDescent="0.2">
      <c r="A35" s="108">
        <f t="shared" si="30"/>
        <v>46054</v>
      </c>
      <c r="B35" s="109">
        <f t="shared" si="31"/>
        <v>46055</v>
      </c>
      <c r="C35" s="109">
        <f t="shared" si="27"/>
        <v>46056</v>
      </c>
      <c r="D35" s="109">
        <f t="shared" si="27"/>
        <v>46057</v>
      </c>
      <c r="E35" s="109">
        <f t="shared" si="27"/>
        <v>46058</v>
      </c>
      <c r="F35" s="109">
        <f t="shared" si="27"/>
        <v>46059</v>
      </c>
      <c r="G35" s="110">
        <f t="shared" si="27"/>
        <v>46060</v>
      </c>
      <c r="I35" s="108">
        <f t="shared" si="32"/>
        <v>46089</v>
      </c>
      <c r="J35" s="109">
        <f t="shared" si="33"/>
        <v>46090</v>
      </c>
      <c r="K35" s="109">
        <f t="shared" si="28"/>
        <v>46091</v>
      </c>
      <c r="L35" s="109">
        <f t="shared" si="28"/>
        <v>46092</v>
      </c>
      <c r="M35" s="109">
        <f t="shared" si="28"/>
        <v>46093</v>
      </c>
      <c r="N35" s="109">
        <f t="shared" si="28"/>
        <v>46094</v>
      </c>
      <c r="O35" s="110">
        <f t="shared" si="28"/>
        <v>46095</v>
      </c>
      <c r="Q35" s="108">
        <f t="shared" si="34"/>
        <v>46117</v>
      </c>
      <c r="R35" s="109">
        <f t="shared" si="35"/>
        <v>46118</v>
      </c>
      <c r="S35" s="109">
        <f t="shared" si="29"/>
        <v>46119</v>
      </c>
      <c r="T35" s="109">
        <f t="shared" si="29"/>
        <v>46120</v>
      </c>
      <c r="U35" s="109">
        <f t="shared" si="29"/>
        <v>46121</v>
      </c>
      <c r="V35" s="109">
        <f t="shared" si="29"/>
        <v>46122</v>
      </c>
      <c r="W35" s="110">
        <f t="shared" si="29"/>
        <v>46123</v>
      </c>
    </row>
  </sheetData>
  <mergeCells count="18">
    <mergeCell ref="E28:F28"/>
    <mergeCell ref="M28:N28"/>
    <mergeCell ref="U28:V28"/>
    <mergeCell ref="E1:F1"/>
    <mergeCell ref="M1:N1"/>
    <mergeCell ref="U1:V1"/>
    <mergeCell ref="E10:F10"/>
    <mergeCell ref="M10:N10"/>
    <mergeCell ref="U10:V10"/>
    <mergeCell ref="Z5:AB5"/>
    <mergeCell ref="AC5:AH5"/>
    <mergeCell ref="AC8:AH8"/>
    <mergeCell ref="E19:F19"/>
    <mergeCell ref="M19:N19"/>
    <mergeCell ref="U19:V19"/>
    <mergeCell ref="Z8:AB8"/>
    <mergeCell ref="Z10:AB10"/>
    <mergeCell ref="Z14:AB14"/>
  </mergeCells>
  <phoneticPr fontId="11"/>
  <conditionalFormatting sqref="A3:G8">
    <cfRule type="expression" dxfId="25" priority="12">
      <formula>MONTH(A3)&lt;&gt;$C$1</formula>
    </cfRule>
  </conditionalFormatting>
  <conditionalFormatting sqref="I3:O8">
    <cfRule type="expression" dxfId="24" priority="11">
      <formula>MONTH(I3)&lt;&gt;$K$1</formula>
    </cfRule>
  </conditionalFormatting>
  <conditionalFormatting sqref="Q3:W8">
    <cfRule type="expression" dxfId="23" priority="10">
      <formula>MONTH(Q3)&lt;&gt;$S$1</formula>
    </cfRule>
  </conditionalFormatting>
  <conditionalFormatting sqref="A12:G17">
    <cfRule type="expression" dxfId="22" priority="9">
      <formula>MONTH(A12)&lt;&gt;$C$10</formula>
    </cfRule>
  </conditionalFormatting>
  <conditionalFormatting sqref="I12:O17">
    <cfRule type="expression" dxfId="21" priority="8">
      <formula>MONTH(I12)&lt;&gt;$K$10</formula>
    </cfRule>
  </conditionalFormatting>
  <conditionalFormatting sqref="Q12:W17">
    <cfRule type="expression" dxfId="20" priority="7">
      <formula>MONTH(Q12)&lt;&gt;$S$10</formula>
    </cfRule>
  </conditionalFormatting>
  <conditionalFormatting sqref="A21:G26">
    <cfRule type="expression" dxfId="19" priority="6">
      <formula>MONTH(A21)&lt;&gt;$C$19</formula>
    </cfRule>
  </conditionalFormatting>
  <conditionalFormatting sqref="I21:O26">
    <cfRule type="expression" dxfId="18" priority="5">
      <formula>MONTH(I21)&lt;&gt;$K$19</formula>
    </cfRule>
  </conditionalFormatting>
  <conditionalFormatting sqref="Q21:W26">
    <cfRule type="expression" dxfId="17" priority="4">
      <formula>MONTH(Q21)&lt;&gt;$S$19</formula>
    </cfRule>
  </conditionalFormatting>
  <conditionalFormatting sqref="A30:G35">
    <cfRule type="expression" dxfId="16" priority="3">
      <formula>MONTH(A30)&lt;&gt;$C$28</formula>
    </cfRule>
  </conditionalFormatting>
  <conditionalFormatting sqref="I30:O35">
    <cfRule type="expression" dxfId="15" priority="2">
      <formula>MONTH(I30)&lt;&gt;$K$28</formula>
    </cfRule>
  </conditionalFormatting>
  <conditionalFormatting sqref="Q30:W35">
    <cfRule type="expression" dxfId="14" priority="1">
      <formula>MONTH(Q30)&lt;&gt;$S$28</formula>
    </cfRule>
  </conditionalFormatting>
  <dataValidations count="1">
    <dataValidation imeMode="disabled" allowBlank="1" showInputMessage="1" showErrorMessage="1" sqref="AC5:AH5"/>
  </dataValidations>
  <pageMargins left="0.7" right="0.7" top="0.75" bottom="0.75" header="0.3" footer="0.3"/>
  <pageSetup paperSize="9" scale="60" orientation="portrait" verticalDpi="0" r:id="rId1"/>
  <colBreaks count="1" manualBreakCount="1">
    <brk id="23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6D695D67-6101-4F2E-9360-D99468A37523}">
            <xm:f>IF($AC$8="中学校",COUNTIF(中止期間!$B$3:$B$50,A3),COUNTIF(中止期間!$A$3:$A$50,A3))&gt;0</xm:f>
            <x14:dxf>
              <font>
                <color theme="0"/>
              </font>
              <fill>
                <patternFill patternType="solid">
                  <bgColor theme="1"/>
                </patternFill>
              </fill>
            </x14:dxf>
          </x14:cfRule>
          <x14:cfRule type="expression" priority="14" id="{1E22B8AE-5A96-47AF-8617-E35894814BB2}">
            <xm:f>IF($AC$5=1,COUNTIF(中止期間!$E$3:$E$216,A3),IF($AC$5=2,COUNTIF(中止期間!$F$3:$F$216,A3),IF($AC$5=3,COUNTIF(中止期間!$G$3:$G$216,A3),IF($AC$5=4,COUNTIF(中止期間!$H$3:$H$216,A3),IF($AC$5=5,COUNTIF(中止期間!$I$3:$I$216,A3),IF($AC$5=6,COUNTIF(中止期間!$J$3:$J$216,A3),IF($AC$5=7,COUNTIF(中止期間!$K$3:$K$216,A3),IF($AC$5=8,COUNTIF(中止期間!$L$3:$L$216,A3),IF($AC$5=9,COUNTIF(中止期間!$M$3:$M$216,A3),IF($AC$5=10,COUNTIF(中止期間!$N$3:$N$216,A3),IF($AC$5=11,COUNTIF(中止期間!$O$3:$O$216,A3),IF($AC$5=110,COUNTIF(中止期間!$P$3:$P$216,A3),IF($AC$5=12,COUNTIF(中止期間!$Q$3:$Q$216,A3),IF($AC$5=13,COUNTIF(中止期間!$R$3:$R$216,A3),IF($AC$5=14,COUNTIF(中止期間!$S$3:$S$216,A3),IF($AC$5=140,COUNTIF(中止期間!$T$3:$T$216,A3),IF($AC$5=15,COUNTIF(中止期間!$U$3:$U$216,A3),IF($AC$5=16,COUNTIF(中止期間!$V$3:$V$216,A3),IF($AC$5=17,COUNTIF(中止期間!$W$3:$W$216,A3),IF($AC$5=18,COUNTIF(中止期間!$X$3:$X$216,A3),IF($AC$5=19,COUNTIF(中止期間!$Y$3:$Y$216,A3),IF($AC$5=20,COUNTIF(中止期間!$Z$3:$Z$216,A3),IF($AC$5=21,COUNTIF(中止期間!$AA$3:$AA$216,A3),IF($AC$5=22,COUNTIF(中止期間!$AB$3:$AB$216,A3),IF($AC$5=23,COUNTIF(中止期間!$AC$3:$AC$216,A3),IF($AC$5=24,COUNTIF(中止期間!$AD$3:$AD$216,A3),IF($AC$5=25,COUNTIF(中止期間!$AE$3:$AE$216,A3),IF($AC$5=26,COUNTIF(中止期間!$AF$3:$AF$216,A3),0))))))))))))))))))))))))))))&gt;0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m:sqref>A3:G8 I3:O8 Q3:W8 A12:G17 I12:O17 Q12:W17 A21:G26 I21:O26 Q21:W26 A30:G35 I30:O35 Q30:W35</xm:sqref>
        </x14:conditionalFormatting>
        <x14:conditionalFormatting xmlns:xm="http://schemas.microsoft.com/office/excel/2006/main">
          <x14:cfRule type="expression" priority="37" id="{6573B19E-4D04-42ED-A28C-8AD9EF9E9AE5}">
            <xm:f>COUNTIF(祝日!$A:$A,A3)&gt;0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A3:G8</xm:sqref>
        </x14:conditionalFormatting>
        <x14:conditionalFormatting xmlns:xm="http://schemas.microsoft.com/office/excel/2006/main">
          <x14:cfRule type="expression" priority="36" id="{EAF47395-25A1-4CB3-8E9A-DE08078E94F4}">
            <xm:f>COUNTIF(祝日!$A:$A,I3)&gt;0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I3:O8</xm:sqref>
        </x14:conditionalFormatting>
        <x14:conditionalFormatting xmlns:xm="http://schemas.microsoft.com/office/excel/2006/main">
          <x14:cfRule type="expression" priority="34" id="{B31B4060-C108-401A-84DA-FFF307343E64}">
            <xm:f>COUNTIF(祝日!$A:$A,Q3)&gt;0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Q3:W8</xm:sqref>
        </x14:conditionalFormatting>
        <x14:conditionalFormatting xmlns:xm="http://schemas.microsoft.com/office/excel/2006/main">
          <x14:cfRule type="expression" priority="32" id="{E48467A9-9F1D-481E-B397-C52226CBB29B}">
            <xm:f>COUNTIF(祝日!$A:$A,A12)&gt;0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A12:G17</xm:sqref>
        </x14:conditionalFormatting>
        <x14:conditionalFormatting xmlns:xm="http://schemas.microsoft.com/office/excel/2006/main">
          <x14:cfRule type="expression" priority="30" id="{57350A35-3D6F-4EFE-BF4C-CD93A67DE8AB}">
            <xm:f>COUNTIF(祝日!$A:$A,I12)&gt;0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I12:O17</xm:sqref>
        </x14:conditionalFormatting>
        <x14:conditionalFormatting xmlns:xm="http://schemas.microsoft.com/office/excel/2006/main">
          <x14:cfRule type="expression" priority="28" id="{BEDC7C08-EB68-4EC5-B399-BA99E7E82B89}">
            <xm:f>COUNTIF(祝日!$A:$A,Q12)&gt;0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Q12:W17</xm:sqref>
        </x14:conditionalFormatting>
        <x14:conditionalFormatting xmlns:xm="http://schemas.microsoft.com/office/excel/2006/main">
          <x14:cfRule type="expression" priority="26" id="{76CF2615-8109-4BC0-8ABF-02AAD40A4E9E}">
            <xm:f>COUNTIF(祝日!$A:$A,A21)&gt;0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A21:G26</xm:sqref>
        </x14:conditionalFormatting>
        <x14:conditionalFormatting xmlns:xm="http://schemas.microsoft.com/office/excel/2006/main">
          <x14:cfRule type="expression" priority="24" id="{30B88942-3DD3-4505-991B-FDFA59175472}">
            <xm:f>COUNTIF(祝日!$A:$A,I21)&gt;0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I21:O26</xm:sqref>
        </x14:conditionalFormatting>
        <x14:conditionalFormatting xmlns:xm="http://schemas.microsoft.com/office/excel/2006/main">
          <x14:cfRule type="expression" priority="22" id="{F7528E8D-C2EF-4E79-BDEF-CC9741744A34}">
            <xm:f>COUNTIF(祝日!$A:$A,Q21)&gt;0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Q21:W26</xm:sqref>
        </x14:conditionalFormatting>
        <x14:conditionalFormatting xmlns:xm="http://schemas.microsoft.com/office/excel/2006/main">
          <x14:cfRule type="expression" priority="20" id="{F4D69938-C5C1-4968-9B96-D1D3679622ED}">
            <xm:f>COUNTIF(祝日!$A:$A,A30)&gt;0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A30:G35</xm:sqref>
        </x14:conditionalFormatting>
        <x14:conditionalFormatting xmlns:xm="http://schemas.microsoft.com/office/excel/2006/main">
          <x14:cfRule type="expression" priority="18" id="{ADAB33F9-E3AC-4A04-B76B-43BFE45AEC8B}">
            <xm:f>COUNTIF(祝日!$A:$A,I30)&gt;0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I30:O35</xm:sqref>
        </x14:conditionalFormatting>
        <x14:conditionalFormatting xmlns:xm="http://schemas.microsoft.com/office/excel/2006/main">
          <x14:cfRule type="expression" priority="16" id="{E1DC8B6E-8D8F-45C6-9F97-0C916364368B}">
            <xm:f>COUNTIF(祝日!$A:$A,Q30)&gt;0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Q30:W35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入力用</vt:lpstr>
      <vt:lpstr>①印刷用</vt:lpstr>
      <vt:lpstr>②申請日時</vt:lpstr>
      <vt:lpstr>祝日</vt:lpstr>
      <vt:lpstr>中止期間</vt:lpstr>
      <vt:lpstr>カレンダー</vt:lpstr>
      <vt:lpstr>①印刷用!Print_Area</vt:lpstr>
      <vt:lpstr>②申請日時!Print_Area</vt:lpstr>
      <vt:lpstr>カレンダー!Print_Area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2020-12-22T12:53:14Z</dcterms:created>
  <dcterms:modified xsi:type="dcterms:W3CDTF">2025-09-01T07:10:53Z</dcterms:modified>
</cp:coreProperties>
</file>